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380" documentId="120_S{2AC9BD13-BADA-5192-A53E-5A8FF88502F6}" xr6:coauthVersionLast="47" xr6:coauthVersionMax="47" xr10:uidLastSave="{4650615E-CE1B-4BA6-B803-BE6211FDE9E8}"/>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2" l="1"/>
  <c r="J5" i="2"/>
  <c r="I5" i="2"/>
  <c r="G5" i="2"/>
  <c r="B5" i="2"/>
  <c r="B3" i="4"/>
  <c r="B4" i="4"/>
  <c r="B5" i="4"/>
  <c r="L17" i="5"/>
  <c r="J17" i="5"/>
  <c r="I17" i="5"/>
  <c r="B17" i="5"/>
  <c r="G3" i="9"/>
  <c r="G4" i="9"/>
  <c r="D5" i="3"/>
  <c r="D6" i="3"/>
  <c r="L15" i="5"/>
  <c r="L16"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15" i="5"/>
  <c r="J16"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15" i="5"/>
  <c r="I16"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15" i="5"/>
  <c r="B16"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D9" i="3"/>
  <c r="G6" i="5"/>
  <c r="G7" i="5"/>
  <c r="G8" i="5"/>
  <c r="G9" i="5"/>
  <c r="G10" i="5"/>
  <c r="G11" i="5"/>
  <c r="G12" i="5"/>
  <c r="G13" i="5"/>
  <c r="G14" i="5"/>
  <c r="B6" i="5"/>
  <c r="B7" i="5"/>
  <c r="B8" i="5"/>
  <c r="B9" i="5"/>
  <c r="B10" i="5"/>
  <c r="B11" i="5"/>
  <c r="B12" i="5"/>
  <c r="B13" i="5"/>
  <c r="B14" i="5"/>
  <c r="I6" i="5"/>
  <c r="I7" i="5"/>
  <c r="I8" i="5"/>
  <c r="I9" i="5"/>
  <c r="I10" i="5"/>
  <c r="I11" i="5"/>
  <c r="I12" i="5"/>
  <c r="I13" i="5"/>
  <c r="I14" i="5"/>
  <c r="J6" i="5"/>
  <c r="J7" i="5"/>
  <c r="J8" i="5"/>
  <c r="J9" i="5"/>
  <c r="J10" i="5"/>
  <c r="J11" i="5"/>
  <c r="J12" i="5"/>
  <c r="J13" i="5"/>
  <c r="J14" i="5"/>
  <c r="L6" i="5"/>
  <c r="L7" i="5"/>
  <c r="L8" i="5"/>
  <c r="L9" i="5"/>
  <c r="L10" i="5"/>
  <c r="L11" i="5"/>
  <c r="L12" i="5"/>
  <c r="L13" i="5"/>
  <c r="L14"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3" i="9"/>
  <c r="I3" i="9"/>
  <c r="J3" i="9"/>
  <c r="L3" i="9"/>
  <c r="B4" i="9"/>
  <c r="I4" i="9"/>
  <c r="J4" i="9"/>
  <c r="L4" i="9"/>
  <c r="B5" i="9"/>
  <c r="G5" i="9"/>
  <c r="I5" i="9"/>
  <c r="J5" i="9"/>
  <c r="L5" i="9"/>
  <c r="B6" i="9"/>
  <c r="G6" i="9"/>
  <c r="I6" i="9"/>
  <c r="J6" i="9"/>
  <c r="L6" i="9"/>
  <c r="B7" i="9"/>
  <c r="G7" i="9"/>
  <c r="I7" i="9"/>
  <c r="J7" i="9"/>
  <c r="L7"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G4" i="4"/>
  <c r="I4" i="4"/>
  <c r="J4" i="4"/>
  <c r="L4"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<sst xmlns="http://schemas.openxmlformats.org/spreadsheetml/2006/main" count="180271" uniqueCount="39120">
  <si>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</si>
  <si>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</si>
  <si>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</si>
  <si>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</si>
  <si>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</si>
  <si>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</si>
  <si>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</si>
  <si>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</si>
  <si>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</si>
  <si>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</si>
  <si>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</si>
  <si>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</si>
  <si>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</si>
  <si>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</si>
  <si>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</si>
  <si>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</si>
  <si>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</si>
  <si>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</si>
  <si>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</si>
  <si>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</si>
  <si>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</si>
  <si>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</si>
  <si>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</si>
  <si>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</si>
  <si>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</si>
  <si>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</si>
  <si>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</si>
  <si>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</si>
  <si>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</si>
  <si>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</si>
  <si>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</si>
  <si>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</si>
  <si>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</si>
  <si>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</si>
  <si>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</si>
  <si>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</si>
  <si>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</si>
  <si>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</si>
  <si>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</si>
  <si>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</si>
  <si>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</si>
  <si>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</si>
  <si>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</si>
  <si>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</si>
  <si>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</si>
  <si>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</si>
  <si>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</si>
  <si>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</si>
  <si>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</si>
  <si>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</si>
  <si>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</si>
  <si>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</si>
  <si>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</si>
  <si>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</si>
  <si>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</si>
  <si>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</si>
  <si>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</si>
  <si>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</si>
  <si>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</si>
  <si>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</si>
  <si>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</si>
  <si>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</si>
  <si>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</si>
  <si>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</si>
  <si>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</si>
  <si>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</si>
  <si>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</si>
  <si>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</si>
  <si>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</si>
  <si>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</si>
  <si>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</si>
  <si>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</si>
  <si>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</si>
  <si>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</si>
  <si>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</si>
  <si>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</si>
  <si>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</si>
  <si>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</si>
  <si>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</si>
  <si>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</si>
  <si>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</si>
  <si>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</si>
  <si>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</si>
  <si>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</si>
  <si>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</si>
  <si>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</si>
  <si>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</si>
  <si>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</si>
  <si>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</si>
  <si>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</si>
  <si>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</si>
  <si>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</si>
  <si>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</si>
  <si>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</si>
  <si>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</si>
  <si>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</si>
  <si>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</si>
  <si>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</si>
  <si>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</si>
  <si>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</si>
  <si>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</si>
  <si>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</si>
  <si>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</si>
  <si>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</si>
  <si>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</si>
  <si>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</si>
  <si>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</si>
  <si>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</si>
  <si>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</si>
  <si>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</si>
  <si>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</si>
  <si>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</si>
  <si>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</si>
  <si>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</si>
  <si>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</si>
  <si>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</si>
  <si>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</si>
  <si>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</si>
  <si>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</si>
  <si>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</si>
  <si>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</si>
  <si>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</si>
  <si>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</si>
  <si>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</si>
  <si>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</si>
  <si>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</si>
  <si>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</si>
  <si>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</si>
  <si>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</si>
  <si>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</si>
  <si>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</si>
  <si>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</si>
  <si>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</si>
  <si>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</si>
  <si>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</si>
  <si>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</si>
  <si>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</si>
  <si>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</si>
  <si>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</si>
  <si>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</si>
  <si>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</si>
  <si>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</si>
  <si>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</si>
  <si>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</si>
  <si>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</si>
  <si>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</si>
  <si>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</si>
  <si>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</si>
  <si>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</si>
  <si>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</si>
  <si>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</si>
  <si>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</si>
  <si>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</si>
  <si>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</si>
  <si>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</si>
  <si>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</si>
  <si>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</si>
  <si>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</si>
  <si>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</si>
  <si>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</si>
  <si>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</si>
  <si>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</si>
  <si>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</si>
  <si>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</si>
  <si>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</si>
  <si>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</si>
  <si>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</si>
  <si>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</si>
  <si>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</si>
  <si>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</si>
  <si>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</si>
  <si>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</si>
  <si>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</si>
  <si>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</si>
  <si>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</si>
  <si>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</si>
  <si>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</si>
  <si>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</si>
  <si>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</si>
  <si>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</si>
  <si>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</si>
  <si>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</si>
  <si>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</si>
  <si>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</si>
  <si>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</si>
  <si>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</si>
  <si>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</si>
  <si>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</si>
  <si>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</si>
  <si>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</si>
  <si>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</si>
  <si>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</si>
  <si>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</si>
  <si>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</si>
  <si>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</si>
  <si>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</si>
  <si>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</si>
  <si>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</si>
  <si>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</si>
  <si>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</si>
  <si>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</si>
  <si>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</si>
  <si>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</si>
  <si>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</si>
  <si>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</si>
  <si>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</si>
  <si>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</si>
  <si>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</si>
  <si>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</si>
  <si>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</si>
  <si>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</si>
  <si>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</si>
  <si>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</si>
  <si>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</si>
  <si>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</si>
  <si>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</si>
  <si>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</si>
  <si>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</si>
  <si>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</si>
  <si>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</si>
  <si>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</si>
  <si>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</si>
  <si>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</si>
  <si>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</si>
  <si>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</si>
  <si>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</si>
  <si>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</si>
  <si>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</si>
  <si>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</si>
  <si>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</si>
  <si>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</si>
  <si>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</si>
  <si>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</si>
  <si>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</si>
  <si>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</si>
  <si>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</si>
  <si>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</si>
  <si>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</si>
  <si>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</si>
  <si>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</si>
  <si>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</si>
  <si>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</si>
  <si>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</si>
  <si>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</si>
  <si>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</si>
  <si>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</si>
  <si>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</si>
  <si>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</si>
  <si>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</si>
  <si>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</si>
  <si>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</si>
  <si>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</si>
  <si>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</si>
  <si>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</si>
  <si>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</si>
  <si>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</si>
  <si>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</si>
  <si>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</si>
  <si>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</si>
  <si>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</si>
  <si>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</si>
  <si>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</si>
  <si>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</si>
  <si>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</si>
  <si>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</si>
  <si>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</si>
  <si>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</si>
  <si>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</si>
  <si>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</si>
  <si>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</si>
  <si>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</si>
  <si>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</si>
  <si>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</si>
  <si>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</si>
  <si>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</si>
  <si>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</si>
  <si>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</si>
  <si>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</si>
  <si>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</si>
  <si>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</si>
  <si>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</si>
  <si>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</si>
  <si>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</si>
  <si>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</si>
  <si>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</si>
  <si>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</si>
  <si>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</si>
  <si>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</si>
  <si>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</si>
  <si>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</si>
  <si>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</si>
  <si>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</si>
  <si>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</si>
  <si>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</si>
  <si>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</si>
  <si>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</si>
  <si>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</si>
  <si>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</si>
  <si>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</si>
  <si>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</si>
  <si>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</si>
  <si>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</si>
  <si>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</si>
  <si>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</si>
  <si>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</si>
  <si>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</si>
  <si>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</si>
  <si>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</si>
  <si>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</si>
  <si>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</si>
  <si>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</si>
  <si>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</si>
  <si>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</si>
  <si>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</si>
  <si>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</si>
  <si>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</si>
  <si>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</si>
  <si>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</si>
  <si>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</si>
  <si>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</si>
  <si>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</si>
  <si>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</si>
  <si>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</si>
  <si>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</si>
  <si>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</si>
  <si>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</si>
  <si>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</si>
  <si>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</si>
  <si>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</si>
  <si>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</si>
  <si>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</si>
  <si>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</si>
  <si>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</si>
  <si>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</si>
  <si>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</si>
  <si>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</si>
  <si>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</si>
  <si>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</si>
  <si>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</si>
  <si>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</si>
  <si>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</si>
  <si>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</si>
  <si>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</si>
  <si>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</si>
  <si>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</si>
  <si>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</si>
  <si>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</si>
  <si>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</si>
  <si>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</si>
  <si>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</si>
  <si>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</si>
  <si>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</si>
  <si>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</si>
  <si>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</si>
  <si>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</si>
  <si>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</si>
  <si>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</si>
  <si>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</si>
  <si>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</si>
  <si>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</si>
  <si>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</si>
  <si>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</si>
  <si>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</si>
  <si>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</si>
  <si>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</si>
  <si>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</si>
  <si>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</si>
  <si>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</si>
  <si>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</si>
  <si>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</si>
  <si>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</si>
  <si>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</si>
  <si>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</si>
  <si>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</si>
  <si>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</si>
  <si>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</si>
  <si>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</si>
  <si>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</si>
  <si>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</si>
  <si>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</si>
  <si>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</si>
  <si>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</si>
  <si>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</si>
  <si>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</si>
  <si>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</si>
  <si>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</si>
  <si>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</si>
  <si>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</si>
  <si>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</si>
  <si>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</si>
  <si>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</si>
  <si>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</si>
  <si>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</si>
  <si>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</si>
  <si>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</si>
  <si>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</si>
  <si>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</si>
  <si>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</si>
  <si>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</si>
  <si>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</si>
  <si>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</si>
  <si>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</si>
  <si>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</si>
  <si>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</si>
  <si>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</si>
  <si>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</si>
  <si>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</si>
  <si>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</si>
  <si>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</si>
  <si>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</si>
  <si>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</si>
  <si>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</si>
  <si>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</si>
  <si>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</si>
  <si>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</si>
  <si>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</si>
  <si>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</si>
  <si>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</si>
  <si>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</si>
  <si>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</si>
  <si>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</si>
  <si>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</si>
  <si>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</si>
  <si>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</si>
  <si>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</si>
  <si>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</si>
  <si>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</si>
  <si>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</si>
  <si>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</si>
  <si>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</si>
  <si>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</si>
  <si>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</si>
  <si>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</si>
  <si>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</si>
  <si>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</si>
  <si>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</si>
  <si>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</si>
  <si>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</si>
  <si>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</si>
  <si>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</si>
  <si>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</si>
  <si>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</si>
  <si>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</si>
  <si>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</si>
  <si>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</si>
  <si>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</si>
  <si>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</si>
  <si>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</si>
  <si>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</si>
  <si>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</si>
  <si>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</si>
  <si>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</si>
  <si>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</si>
  <si>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</si>
  <si>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</si>
  <si>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</si>
  <si>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</si>
  <si>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</si>
  <si>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</si>
  <si>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</si>
  <si>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</si>
  <si>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</si>
  <si>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</si>
  <si>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</si>
  <si>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</si>
  <si>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</si>
  <si>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</si>
  <si>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</si>
  <si>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</si>
  <si>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</si>
  <si>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</si>
  <si>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</si>
  <si>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</si>
  <si>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</si>
  <si>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</si>
  <si>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</si>
  <si>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</si>
  <si>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</si>
  <si>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</si>
  <si>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</si>
  <si>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</si>
  <si>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</si>
  <si>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</si>
  <si>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</si>
  <si>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</si>
  <si>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</si>
  <si>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</si>
  <si>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</si>
  <si>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</si>
  <si>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</si>
  <si>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</si>
  <si>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</si>
  <si>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</si>
  <si>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</si>
  <si>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</si>
  <si>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</si>
  <si>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</si>
  <si>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</si>
  <si>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</si>
  <si>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</si>
  <si>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</si>
  <si>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</si>
  <si>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</si>
  <si>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</si>
  <si>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</si>
  <si>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</si>
  <si>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</si>
  <si>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</si>
  <si>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</si>
  <si>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</si>
  <si>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</si>
  <si>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</si>
  <si>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</si>
  <si>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</si>
  <si>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</si>
  <si>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</si>
  <si>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</si>
  <si>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</si>
  <si>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</si>
  <si>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</si>
  <si>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</si>
  <si>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</si>
  <si>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</si>
  <si>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</si>
  <si>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</si>
  <si>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</si>
  <si>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</si>
  <si>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</si>
  <si>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</si>
  <si>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</si>
  <si>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</si>
  <si>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</si>
  <si>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</si>
  <si>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</si>
  <si>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</si>
  <si>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</si>
  <si>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</si>
  <si>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</si>
  <si>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</si>
  <si>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</si>
  <si>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</si>
  <si>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</si>
  <si>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</si>
  <si>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</si>
  <si>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</si>
  <si>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</si>
  <si>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</si>
  <si>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</si>
  <si>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</si>
  <si>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</si>
  <si>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</si>
  <si>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</si>
  <si>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</si>
  <si>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</si>
  <si>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</si>
  <si>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</si>
  <si>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</si>
  <si>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</si>
  <si>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</si>
  <si>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</si>
  <si>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</si>
  <si>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</si>
  <si>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</si>
  <si>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</si>
  <si>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</si>
  <si>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</si>
  <si>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</si>
  <si>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</si>
  <si>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</si>
  <si>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</si>
  <si>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</si>
  <si>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</si>
  <si>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</si>
  <si>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</si>
  <si>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</si>
  <si>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</si>
  <si>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</si>
  <si>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</si>
  <si>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</si>
  <si>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</si>
  <si>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</si>
  <si>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</si>
  <si>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</si>
  <si>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</si>
  <si>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</si>
  <si>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</si>
  <si>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</si>
  <si>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</si>
  <si>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</si>
  <si>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</si>
  <si>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</si>
  <si>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</si>
  <si>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</si>
  <si>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</si>
  <si>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</si>
  <si>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</si>
  <si>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</si>
  <si>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</si>
  <si>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</si>
  <si>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</si>
  <si>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</si>
  <si>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</si>
  <si>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</si>
  <si>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</si>
  <si>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</si>
  <si>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</si>
  <si>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</si>
  <si>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</si>
  <si>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</si>
  <si>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</si>
  <si>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</si>
  <si>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</si>
  <si>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</si>
  <si>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</si>
  <si>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</si>
  <si>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</si>
  <si>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</si>
  <si>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</si>
  <si>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</si>
  <si>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</si>
  <si>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</si>
  <si>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</si>
  <si>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</si>
  <si>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</si>
  <si>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</si>
  <si>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</si>
  <si>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</si>
  <si>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</si>
  <si>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</si>
  <si>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</si>
  <si>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</si>
  <si>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</si>
  <si>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</si>
  <si>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</si>
  <si>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</si>
  <si>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</si>
  <si>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</si>
  <si>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</si>
  <si>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</si>
  <si>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</si>
  <si>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</si>
  <si>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</si>
  <si>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</si>
  <si>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</si>
  <si>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</si>
  <si>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</si>
  <si>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</si>
  <si>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</si>
  <si>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</si>
  <si>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</si>
  <si>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</si>
  <si>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</si>
  <si>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</si>
  <si>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</si>
  <si>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</si>
  <si>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</si>
  <si>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</si>
  <si>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</si>
  <si>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</si>
  <si>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</si>
  <si>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</si>
  <si>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</si>
  <si>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</si>
  <si>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</si>
  <si>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</si>
  <si>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</si>
  <si>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</si>
  <si>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</si>
  <si>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</si>
  <si>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</si>
  <si>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</si>
  <si>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</si>
  <si>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</si>
  <si>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</si>
  <si>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</si>
  <si>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</si>
  <si>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</si>
  <si>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</si>
  <si>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</si>
  <si>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</si>
  <si>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</si>
  <si>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</si>
  <si>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</si>
  <si>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</si>
  <si>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</si>
  <si>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</si>
  <si>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</si>
  <si>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</si>
  <si>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</si>
  <si>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</si>
  <si>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</si>
  <si>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</si>
  <si>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</si>
  <si>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</si>
  <si>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</si>
  <si>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</si>
  <si>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</si>
  <si>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</si>
  <si>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</si>
  <si>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</si>
  <si>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</si>
  <si>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</si>
  <si>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</si>
  <si>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</si>
  <si>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</si>
  <si>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</si>
  <si>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</si>
  <si>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</si>
  <si>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</si>
  <si>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</si>
  <si>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</si>
  <si>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</si>
  <si>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</si>
  <si>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</si>
  <si>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</si>
  <si>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</si>
  <si>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</si>
  <si>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</si>
  <si>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</si>
  <si>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</si>
  <si>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</si>
  <si>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</si>
  <si>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</si>
  <si>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</si>
  <si>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</si>
  <si>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</si>
  <si>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</si>
  <si>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</si>
  <si>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</si>
  <si>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</si>
  <si>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</si>
  <si>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</si>
  <si>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</si>
  <si>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</si>
  <si>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</si>
  <si>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</si>
  <si>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</si>
  <si>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</si>
  <si>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</si>
  <si>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</si>
  <si>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</si>
  <si>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</si>
  <si>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</si>
  <si>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</si>
  <si>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</si>
  <si>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</si>
  <si>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</si>
  <si>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</si>
  <si>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</si>
  <si>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</si>
  <si>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</si>
  <si>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</si>
  <si>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</si>
  <si>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</si>
  <si>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</si>
  <si>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</si>
  <si>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</si>
  <si>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</si>
  <si>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</si>
  <si>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</si>
  <si>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</si>
  <si>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</si>
  <si>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</si>
  <si>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</si>
  <si>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</si>
  <si>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</si>
  <si>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</si>
  <si>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</si>
  <si>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</si>
  <si>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</si>
  <si>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</si>
  <si>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</si>
  <si>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</si>
  <si>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</si>
  <si>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</si>
  <si>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</si>
  <si>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</si>
  <si>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</si>
  <si>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</si>
  <si>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</si>
  <si>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</si>
  <si>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</si>
  <si>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</si>
  <si>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</si>
  <si>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</si>
  <si>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</si>
  <si>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</si>
  <si>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</si>
  <si>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</si>
  <si>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</si>
  <si>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</si>
  <si>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</si>
  <si>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</si>
  <si>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</si>
  <si>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</si>
  <si>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</si>
  <si>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</si>
  <si>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</si>
  <si>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</si>
  <si>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</si>
  <si>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</si>
  <si>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</si>
  <si>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</si>
  <si>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</si>
  <si>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</si>
  <si>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</si>
  <si>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</si>
  <si>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</si>
  <si>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</si>
  <si>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</si>
  <si>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</si>
  <si>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</si>
  <si>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</si>
  <si>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</si>
  <si>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</si>
  <si>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</si>
  <si>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</si>
  <si>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</si>
  <si>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</si>
  <si>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</si>
  <si>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</si>
  <si>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</si>
  <si>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</si>
  <si>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</si>
  <si>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</si>
  <si>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</si>
  <si>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</si>
  <si>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</si>
  <si>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</si>
  <si>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</si>
  <si>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</si>
  <si>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</si>
  <si>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</si>
  <si>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</si>
  <si>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</si>
  <si>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</si>
  <si>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</si>
  <si>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</si>
  <si>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</si>
  <si>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</si>
  <si>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</si>
  <si>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</si>
  <si>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</si>
  <si>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</si>
  <si>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</si>
  <si>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</si>
  <si>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</si>
  <si>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</si>
  <si>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</si>
  <si>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</si>
  <si>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</si>
  <si>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</si>
  <si>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</si>
  <si>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</si>
  <si>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</si>
  <si>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</si>
  <si>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</si>
  <si>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</si>
  <si>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</si>
  <si>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</si>
  <si>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</si>
  <si>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</si>
  <si>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</si>
  <si>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</si>
  <si>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</si>
  <si>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</si>
  <si>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</si>
  <si>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</si>
  <si>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</si>
  <si>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</si>
  <si>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</si>
  <si>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</si>
  <si>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</si>
  <si>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</si>
  <si>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</si>
  <si>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</si>
  <si>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</si>
  <si>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</si>
  <si>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</si>
  <si>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</si>
  <si>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</si>
  <si>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</si>
  <si>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</si>
  <si>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</si>
  <si>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</si>
  <si>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</si>
  <si>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</si>
  <si>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</si>
  <si>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</si>
  <si>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</si>
  <si>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</si>
  <si>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</si>
  <si>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</si>
  <si>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</si>
  <si>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</si>
  <si>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</si>
  <si>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</si>
  <si>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</si>
  <si>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</si>
  <si>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</si>
  <si>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</si>
  <si>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</si>
  <si>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</si>
  <si>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</si>
  <si>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</si>
  <si>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</si>
  <si>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</si>
  <si>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</si>
  <si>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</si>
  <si>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</si>
  <si>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</si>
  <si>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</si>
  <si>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</si>
  <si>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</si>
  <si>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</si>
  <si>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</si>
  <si>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</si>
  <si>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</si>
  <si>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</si>
  <si>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</si>
  <si>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</si>
  <si>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</si>
  <si>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</si>
  <si>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</si>
  <si>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</si>
  <si>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</si>
  <si>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</si>
  <si>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</si>
  <si>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</si>
  <si>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</si>
  <si>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</si>
  <si>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</si>
  <si>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</si>
  <si>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</si>
  <si>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</si>
  <si>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</si>
  <si>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</si>
  <si>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</si>
  <si>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</si>
  <si>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</si>
  <si>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</si>
  <si>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</si>
  <si>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</si>
  <si>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</si>
  <si>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</si>
  <si>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</si>
  <si>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</si>
  <si>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</si>
  <si>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</si>
  <si>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</si>
  <si>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</si>
  <si>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</si>
  <si>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</si>
  <si>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</si>
  <si>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</si>
  <si>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</si>
  <si>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</si>
  <si>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</si>
  <si>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</si>
  <si>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</si>
  <si>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</si>
  <si>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</si>
  <si>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</si>
  <si>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</si>
  <si>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</si>
  <si>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</si>
  <si>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</si>
  <si>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</si>
  <si>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</si>
  <si>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</si>
  <si>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</si>
  <si>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</si>
  <si>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</si>
  <si>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</si>
  <si>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</si>
  <si>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</si>
  <si>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</si>
  <si>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</si>
  <si>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</si>
  <si>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</si>
  <si>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</si>
  <si>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</si>
  <si>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</si>
  <si>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</si>
  <si>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</si>
  <si>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</si>
  <si>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</si>
  <si>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</si>
  <si>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</si>
  <si>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</si>
  <si>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</si>
  <si>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</si>
  <si>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</si>
  <si>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</si>
  <si>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</si>
  <si>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</si>
  <si>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</si>
  <si>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</si>
  <si>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</si>
  <si>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</si>
  <si>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</si>
  <si>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</si>
  <si>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</si>
  <si>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</si>
  <si>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</si>
  <si>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</si>
  <si>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</si>
  <si>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</si>
  <si>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</si>
  <si>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</si>
  <si>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</si>
  <si>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</si>
  <si>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</si>
  <si>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</si>
  <si>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</si>
  <si>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</si>
  <si>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</si>
  <si>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</si>
  <si>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</si>
  <si>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</si>
  <si>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</si>
  <si>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</si>
  <si>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</si>
  <si>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</si>
  <si>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</si>
  <si>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</si>
  <si>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</si>
  <si>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</si>
  <si>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</si>
  <si>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</si>
  <si>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</si>
  <si>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</si>
  <si>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</si>
  <si>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</si>
  <si>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</si>
  <si>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</si>
  <si>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</si>
  <si>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</si>
  <si>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</si>
  <si>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</si>
  <si>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</si>
  <si>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</si>
  <si>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</si>
  <si>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</si>
  <si>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</si>
  <si>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</si>
  <si>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</si>
  <si>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</si>
  <si>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</si>
  <si>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</si>
  <si>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</si>
  <si>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</si>
  <si>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</si>
  <si>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</si>
  <si>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</si>
  <si>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</si>
  <si>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</si>
  <si>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</si>
  <si>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</si>
  <si>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</si>
  <si>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</si>
  <si>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</si>
  <si>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</si>
  <si>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</si>
  <si>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</si>
  <si>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</si>
  <si>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</si>
  <si>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</si>
  <si>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</si>
  <si>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</si>
  <si>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</si>
  <si>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</si>
  <si>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</si>
  <si>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</si>
  <si>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</si>
  <si>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</si>
  <si>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</si>
  <si>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</si>
  <si>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</si>
  <si>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</si>
  <si>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</si>
  <si>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</si>
  <si>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</si>
  <si>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</si>
  <si>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</si>
  <si>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</si>
  <si>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</si>
  <si>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</si>
  <si>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</si>
  <si>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</si>
  <si>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</si>
  <si>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</si>
  <si>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</si>
  <si>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</si>
  <si>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</si>
  <si>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</si>
  <si>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</si>
  <si>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</si>
  <si>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</si>
  <si>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</si>
  <si>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</si>
  <si>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</si>
  <si>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</si>
  <si>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</si>
  <si>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</si>
  <si>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</si>
  <si>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</si>
  <si>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</si>
  <si>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</si>
  <si>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</si>
  <si>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</si>
  <si>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</si>
  <si>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</si>
  <si>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</si>
  <si>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</si>
  <si>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</si>
  <si>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</si>
  <si>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</si>
  <si>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</si>
  <si>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</si>
  <si>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</si>
  <si>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</si>
  <si>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</si>
  <si>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</si>
  <si>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</si>
  <si>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</si>
  <si>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</si>
  <si>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</si>
  <si>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</si>
  <si>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</si>
  <si>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</si>
  <si>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</si>
  <si>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</si>
  <si>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</si>
  <si>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</si>
  <si>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</si>
  <si>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</si>
  <si>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</si>
  <si>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</si>
  <si>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</si>
  <si>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</si>
  <si>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</si>
  <si>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</si>
  <si>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</si>
  <si>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</si>
  <si>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</si>
  <si>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</si>
  <si>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</si>
  <si>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</si>
  <si>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</si>
  <si>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</si>
  <si>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</si>
  <si>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</si>
  <si>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</si>
  <si>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</si>
  <si>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</si>
  <si>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</si>
  <si>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</si>
  <si>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</si>
  <si>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</si>
  <si>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</si>
  <si>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</si>
  <si>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</si>
  <si>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</si>
  <si>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</si>
  <si>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</si>
  <si>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</si>
  <si>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</si>
  <si>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</si>
  <si>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</si>
  <si>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</si>
  <si>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</si>
  <si>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</si>
  <si>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</si>
  <si>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</si>
  <si>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</si>
  <si>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</si>
  <si>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</si>
  <si>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</si>
  <si>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</si>
  <si>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</si>
  <si>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</si>
  <si>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</si>
  <si>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</si>
  <si>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</si>
  <si>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</si>
  <si>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</si>
  <si>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</si>
  <si>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</si>
  <si>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</si>
  <si>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</si>
  <si>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</si>
  <si>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</si>
  <si>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</si>
  <si>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</si>
  <si>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</si>
  <si>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</si>
  <si>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</si>
  <si>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</si>
  <si>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</si>
  <si>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</si>
  <si>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</si>
  <si>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</si>
  <si>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</si>
  <si>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</si>
  <si>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</si>
  <si>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</si>
  <si>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</si>
  <si>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</si>
  <si>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</si>
  <si>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</si>
  <si>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</si>
  <si>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</si>
  <si>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</si>
  <si>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</si>
  <si>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</si>
  <si>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</si>
  <si>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</si>
  <si>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</si>
  <si>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</si>
  <si>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</si>
  <si>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</si>
  <si>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</si>
  <si>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</si>
  <si>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</si>
  <si>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</si>
  <si>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</si>
  <si>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</si>
  <si>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</si>
  <si>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</si>
  <si>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</si>
  <si>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</si>
  <si>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</si>
  <si>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</si>
  <si>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</si>
  <si>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</si>
  <si>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</si>
  <si>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</si>
  <si>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</si>
  <si>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</si>
  <si>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</si>
  <si>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</si>
  <si>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</si>
  <si>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</si>
  <si>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</si>
  <si>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</si>
  <si>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</si>
  <si>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</si>
  <si>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</si>
  <si>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</si>
  <si>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</si>
  <si>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</si>
  <si>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</si>
  <si>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</si>
  <si>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</si>
  <si>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</si>
  <si>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</si>
  <si>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</si>
  <si>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</si>
  <si>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</si>
  <si>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</si>
  <si>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</si>
  <si>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</si>
  <si>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</si>
  <si>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</si>
  <si>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</si>
  <si>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</si>
  <si>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</si>
  <si>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</si>
  <si>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</si>
  <si>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</si>
  <si>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</si>
  <si>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</si>
  <si>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</si>
  <si>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</si>
  <si>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</si>
  <si>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</si>
  <si>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</si>
  <si>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</si>
  <si>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</si>
  <si>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</si>
  <si>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</si>
  <si>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</si>
  <si>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</si>
  <si>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</si>
  <si>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</si>
  <si>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</si>
  <si>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</si>
  <si>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</si>
  <si>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</si>
  <si>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</si>
  <si>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</si>
  <si>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</si>
  <si>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</si>
  <si>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</si>
  <si>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</si>
  <si>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</si>
  <si>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</si>
  <si>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</si>
  <si>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</si>
  <si>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</si>
  <si>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</si>
  <si>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</si>
  <si>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</si>
  <si>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</si>
  <si>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</si>
  <si>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</si>
  <si>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</si>
  <si>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</si>
  <si>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</si>
  <si>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</si>
  <si>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</si>
  <si>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</si>
  <si>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</si>
  <si>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</si>
  <si>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</si>
  <si>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</si>
  <si>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</si>
  <si>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</si>
  <si>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</si>
  <si>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</si>
  <si>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</si>
  <si>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</si>
  <si>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</si>
  <si>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</si>
  <si>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</si>
  <si>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</si>
  <si>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</si>
  <si>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</si>
  <si>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</si>
  <si>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</si>
  <si>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</si>
  <si>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</si>
  <si>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</si>
  <si>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</si>
  <si>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</si>
  <si>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</si>
  <si>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</si>
  <si>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</si>
  <si>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</si>
  <si>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</si>
  <si>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</si>
  <si>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</si>
  <si>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</si>
  <si>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</si>
  <si>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</si>
  <si>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</si>
  <si>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</si>
  <si>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</si>
  <si>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</si>
  <si>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</si>
  <si>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</si>
  <si>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</si>
  <si>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</si>
  <si>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</si>
  <si>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</si>
  <si>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</si>
  <si>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</si>
  <si>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</si>
  <si>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</si>
  <si>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</si>
  <si>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</si>
  <si>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</si>
  <si>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</si>
  <si>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</si>
  <si>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</si>
  <si>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</si>
  <si>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</si>
  <si>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</si>
  <si>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</si>
  <si>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</si>
  <si>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</si>
  <si>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</si>
  <si>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</si>
  <si>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</si>
  <si>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</si>
  <si>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</si>
  <si>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</si>
  <si>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</si>
  <si>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</si>
  <si>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</si>
  <si>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</si>
  <si>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</si>
  <si>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</si>
  <si>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</si>
  <si>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</si>
  <si>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</si>
  <si>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</si>
  <si>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</si>
  <si>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</si>
  <si>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</si>
  <si>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</si>
  <si>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</si>
  <si>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</si>
  <si>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</si>
  <si>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</si>
  <si>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</si>
  <si>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</si>
  <si>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</si>
  <si>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</si>
  <si>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</si>
  <si>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</si>
  <si>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</si>
  <si>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</si>
  <si>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</si>
  <si>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</si>
  <si>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</si>
  <si>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</si>
  <si>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</si>
  <si>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</si>
  <si>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</si>
  <si>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</si>
  <si>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</si>
  <si>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</si>
  <si>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</si>
  <si>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</si>
  <si>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</si>
  <si>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</si>
  <si>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</si>
  <si>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</si>
  <si>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</si>
  <si>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</si>
  <si>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</si>
  <si>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</si>
  <si>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</si>
  <si>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</si>
  <si>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</si>
  <si>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</si>
  <si>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</si>
  <si>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</si>
  <si>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</si>
  <si>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</si>
  <si>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</si>
  <si>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</si>
  <si>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</si>
  <si>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</si>
  <si>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</si>
  <si>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</si>
  <si>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</si>
  <si>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</si>
  <si>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</si>
  <si>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</si>
  <si>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</si>
  <si>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</si>
  <si>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</si>
  <si>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</si>
  <si>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</si>
  <si>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</si>
  <si>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</si>
  <si>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</si>
  <si>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</si>
  <si>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</si>
  <si>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</si>
  <si>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</si>
  <si>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</si>
  <si>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</si>
  <si>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</si>
  <si>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</si>
  <si>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</si>
  <si>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</si>
  <si>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</si>
  <si>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</si>
  <si>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</si>
  <si>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</si>
  <si>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</si>
  <si>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</si>
  <si>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</si>
  <si>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</si>
  <si>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</si>
  <si>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</si>
  <si>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</si>
  <si>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</si>
  <si>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</si>
  <si>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</si>
  <si>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</si>
  <si>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</si>
  <si>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</si>
  <si>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</si>
  <si>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</si>
  <si>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</si>
  <si>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</si>
  <si>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</si>
  <si>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</si>
  <si>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</si>
  <si>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</si>
  <si>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</si>
  <si>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</si>
  <si>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</si>
  <si>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</si>
  <si>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</si>
  <si>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</si>
  <si>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</si>
  <si>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</si>
  <si>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</si>
  <si>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</si>
  <si>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</si>
  <si>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</si>
  <si>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</si>
  <si>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</si>
  <si>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</si>
  <si>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</si>
  <si>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</si>
  <si>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</si>
  <si>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</si>
  <si>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</si>
  <si>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</si>
  <si>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</si>
  <si>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</si>
  <si>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</si>
  <si>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</si>
  <si>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</si>
  <si>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</si>
  <si>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</si>
  <si>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</si>
  <si>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</si>
  <si>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</si>
  <si>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</si>
  <si>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</si>
  <si>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</si>
  <si>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</si>
  <si>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</si>
  <si>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</si>
  <si>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</si>
  <si>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</si>
  <si>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</si>
  <si>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</si>
  <si>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</si>
  <si>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</si>
  <si>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</si>
  <si>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</si>
  <si>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</si>
  <si>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</si>
  <si>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</si>
  <si>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</si>
  <si>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</si>
  <si>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</si>
  <si>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</si>
  <si>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</si>
  <si>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</si>
  <si>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</si>
  <si>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</si>
  <si>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</si>
  <si>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</si>
  <si>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</si>
  <si>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</si>
  <si>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</si>
  <si>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</si>
  <si>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</si>
  <si>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</si>
  <si>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</si>
  <si>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</si>
  <si>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</si>
  <si>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</si>
  <si>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</si>
  <si>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</si>
  <si>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</si>
  <si>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</si>
  <si>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</si>
  <si>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</si>
  <si>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</si>
  <si>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</si>
  <si>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</si>
  <si>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</si>
  <si>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</si>
  <si>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</si>
  <si>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</si>
  <si>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</si>
  <si>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</si>
  <si>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</si>
  <si>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</si>
  <si>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</si>
  <si>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</si>
  <si>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</si>
  <si>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</si>
  <si>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</si>
  <si>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</si>
  <si>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</si>
  <si>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</si>
  <si>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</si>
  <si>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</si>
  <si>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</si>
  <si>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</si>
  <si>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</si>
  <si>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</si>
  <si>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</si>
  <si>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</si>
  <si>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</si>
  <si>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</si>
  <si>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</si>
  <si>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</si>
  <si>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</si>
  <si>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</si>
  <si>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</si>
  <si>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</si>
  <si>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</si>
  <si>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</si>
  <si>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</si>
  <si>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</si>
  <si>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</si>
  <si>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</si>
  <si>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</si>
  <si>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</si>
  <si>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</si>
  <si>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</si>
  <si>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</si>
  <si>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</si>
  <si>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</si>
  <si>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</si>
  <si>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</si>
  <si>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</si>
  <si>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</si>
  <si>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</si>
  <si>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</si>
  <si>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</si>
  <si>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</si>
  <si>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</si>
  <si>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</si>
  <si>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</si>
  <si>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</si>
  <si>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</si>
  <si>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</si>
  <si>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</si>
  <si>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</si>
  <si>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</si>
  <si>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</si>
  <si>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</si>
  <si>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</si>
  <si>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</si>
  <si>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</si>
  <si>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</si>
  <si>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</si>
  <si>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</si>
  <si>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</si>
  <si>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</si>
  <si>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</si>
  <si>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</si>
  <si>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</si>
  <si>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</si>
  <si>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</si>
  <si>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</si>
  <si>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</si>
  <si>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</si>
  <si>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</si>
  <si>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</si>
  <si>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</si>
  <si>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</si>
  <si>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</si>
  <si>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</si>
  <si>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</si>
  <si>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</si>
  <si>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</si>
  <si>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</si>
  <si>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</si>
  <si>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</si>
  <si>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</si>
  <si>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</si>
  <si>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</si>
  <si>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</si>
  <si>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</si>
  <si>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</si>
  <si>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</si>
  <si>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</si>
  <si>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</si>
  <si>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</si>
  <si>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</si>
  <si>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</si>
  <si>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</si>
  <si>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</si>
  <si>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</si>
  <si>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</si>
  <si>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</si>
  <si>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</si>
  <si>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</si>
  <si>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</si>
  <si>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</si>
  <si>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</si>
  <si>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</si>
  <si>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</si>
  <si>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</si>
  <si>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</si>
  <si>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</si>
  <si>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</si>
  <si>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</si>
  <si>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</si>
  <si>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</si>
  <si>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</si>
  <si>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</si>
  <si>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</si>
  <si>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</si>
  <si>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</si>
  <si>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</si>
  <si>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</si>
  <si>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</si>
  <si>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</si>
  <si>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</si>
  <si>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</si>
  <si>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</si>
  <si>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</si>
  <si>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</si>
  <si>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</si>
  <si>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</si>
  <si>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</si>
  <si>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</si>
  <si>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</si>
  <si>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</si>
  <si>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</si>
  <si>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</si>
  <si>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</si>
  <si>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</si>
  <si>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</si>
  <si>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</si>
  <si>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</si>
  <si>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</si>
  <si>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</si>
  <si>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</si>
  <si>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</si>
  <si>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</si>
  <si>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</si>
  <si>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</si>
  <si>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</si>
  <si>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</si>
  <si>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</si>
  <si>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</si>
  <si>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</si>
  <si>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</si>
  <si>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</si>
  <si>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</si>
  <si>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</si>
  <si>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</si>
  <si>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</si>
  <si>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</si>
  <si>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</si>
  <si>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</si>
  <si>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</si>
  <si>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</si>
  <si>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</si>
  <si>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</si>
  <si>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</si>
  <si>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</si>
  <si>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</si>
  <si>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</si>
  <si>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</si>
  <si>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</si>
  <si>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</si>
  <si>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</si>
  <si>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</si>
  <si>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</si>
  <si>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</si>
  <si>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</si>
  <si>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</si>
  <si>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</si>
  <si>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</si>
  <si>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</si>
  <si>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</si>
  <si>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</si>
  <si>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</si>
  <si>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</si>
  <si>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</si>
  <si>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</si>
  <si>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</si>
  <si>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</si>
  <si>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</si>
  <si>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</si>
  <si>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</si>
  <si>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</si>
  <si>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</si>
  <si>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</si>
  <si>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</si>
  <si>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</si>
  <si>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</si>
  <si>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</si>
  <si>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</si>
  <si>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</si>
  <si>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</si>
  <si>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</si>
  <si>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</si>
  <si>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</si>
  <si>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</si>
  <si>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</si>
  <si>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</si>
  <si>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</si>
  <si>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</si>
  <si>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</si>
  <si>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</si>
  <si>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</si>
  <si>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</si>
  <si>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</si>
  <si>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</si>
  <si>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</si>
  <si>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</si>
  <si>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</si>
  <si>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</si>
  <si>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</si>
  <si>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</si>
  <si>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</si>
  <si>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</si>
  <si>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</si>
  <si>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</si>
  <si>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</si>
  <si>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</si>
  <si>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</si>
  <si>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</si>
  <si>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</si>
  <si>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</si>
  <si>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</si>
  <si>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</si>
  <si>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</si>
  <si>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</si>
  <si>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</si>
  <si>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</si>
  <si>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</si>
  <si>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</si>
  <si>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</si>
  <si>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</si>
  <si>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</si>
  <si>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</si>
  <si>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</si>
  <si>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</si>
  <si>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</si>
  <si>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</si>
  <si>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</si>
  <si>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</si>
  <si>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</si>
  <si>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</si>
  <si>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</si>
  <si>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</si>
  <si>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</si>
  <si>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</si>
  <si>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</si>
  <si>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</si>
  <si>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</si>
  <si>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</si>
  <si>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</si>
  <si>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</si>
  <si>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</si>
  <si>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</si>
  <si>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</si>
  <si>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</si>
  <si>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</si>
  <si>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</si>
  <si>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</si>
  <si>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</si>
  <si>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</si>
  <si>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</si>
  <si>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</si>
  <si>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</si>
  <si>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</si>
  <si>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</si>
  <si>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</si>
  <si>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</si>
  <si>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</si>
  <si>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</si>
  <si>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</si>
  <si>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</si>
  <si>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</si>
  <si>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</si>
  <si>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</si>
  <si>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</si>
  <si>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</si>
  <si>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</si>
  <si>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</si>
  <si>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</si>
  <si>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</si>
  <si>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</si>
  <si>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</si>
  <si>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</si>
  <si>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</si>
  <si>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</si>
  <si>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</si>
  <si>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</si>
  <si>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</si>
  <si>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</si>
  <si>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</si>
  <si>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</si>
  <si>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</si>
  <si>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</si>
  <si>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</si>
  <si>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</si>
  <si>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</si>
  <si>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</si>
  <si>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</si>
  <si>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</si>
  <si>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</si>
  <si>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</si>
  <si>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</si>
  <si>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</si>
  <si>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</si>
  <si>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</si>
  <si>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</si>
  <si>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</si>
  <si>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</si>
  <si>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</si>
  <si>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</si>
  <si>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</si>
  <si>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</si>
  <si>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</si>
  <si>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</si>
  <si>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</si>
  <si>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</si>
  <si>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</si>
  <si>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</si>
  <si>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</si>
  <si>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</si>
  <si>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</si>
  <si>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</si>
  <si>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</si>
  <si>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</si>
  <si>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</si>
  <si>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</si>
  <si>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</si>
  <si>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</si>
  <si>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</si>
  <si>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</si>
  <si>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</si>
  <si>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</si>
  <si>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</si>
  <si>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</si>
  <si>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</si>
  <si>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</si>
  <si>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</si>
  <si>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</si>
  <si>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</si>
  <si>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</si>
  <si>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</si>
  <si>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</si>
  <si>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</si>
  <si>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</si>
  <si>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</si>
  <si>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</si>
  <si>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</si>
  <si>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</si>
  <si>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</si>
  <si>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</si>
  <si>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</si>
  <si>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</si>
  <si>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</si>
  <si>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</si>
  <si>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</si>
  <si>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</si>
  <si>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</si>
  <si>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</si>
  <si>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</si>
  <si>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</si>
  <si>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</si>
  <si>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</si>
  <si>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</si>
  <si>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</si>
  <si>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</si>
  <si>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</si>
  <si>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</si>
  <si>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</si>
  <si>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</si>
  <si>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</si>
  <si>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</si>
  <si>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</si>
  <si>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</si>
  <si>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</si>
  <si>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</si>
  <si>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</si>
  <si>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</si>
  <si>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</si>
  <si>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</si>
  <si>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</si>
  <si>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</si>
  <si>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</si>
  <si>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</si>
  <si>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</si>
  <si>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</si>
  <si>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</si>
  <si>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</si>
  <si>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</si>
  <si>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</si>
  <si>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</si>
  <si>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</si>
  <si>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</si>
  <si>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</si>
  <si>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</si>
  <si>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</si>
  <si>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</si>
  <si>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</si>
  <si>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</si>
  <si>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</si>
  <si>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</si>
  <si>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</si>
  <si>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</si>
  <si>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</si>
  <si>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</si>
  <si>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</si>
  <si>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</si>
  <si>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</si>
  <si>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</si>
  <si>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</si>
  <si>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</si>
  <si>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</si>
  <si>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</si>
  <si>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</si>
  <si>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</si>
  <si>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</si>
  <si>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</si>
  <si>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</si>
  <si>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</si>
  <si>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</si>
  <si>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</si>
  <si>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</si>
  <si>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</si>
  <si>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</si>
  <si>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</si>
  <si>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</si>
  <si>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</si>
  <si>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</si>
  <si>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</si>
  <si>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</si>
  <si>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</si>
  <si>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</si>
  <si>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</si>
  <si>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</si>
  <si>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</si>
  <si>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</si>
  <si>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</si>
  <si>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</si>
  <si>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</si>
  <si>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</si>
  <si>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</si>
  <si>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</si>
  <si>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</si>
  <si>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</si>
  <si>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</si>
  <si>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</si>
  <si>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</si>
  <si>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</si>
  <si>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</si>
  <si>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</si>
  <si>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</si>
  <si>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</si>
  <si>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</si>
  <si>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</si>
  <si>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</si>
  <si>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</si>
  <si>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</si>
  <si>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</si>
  <si>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</si>
  <si>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</si>
  <si>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</si>
  <si>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</si>
  <si>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</si>
  <si>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</si>
  <si>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</si>
  <si>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</si>
  <si>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</si>
  <si>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</si>
  <si>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</si>
  <si>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</si>
  <si>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</si>
  <si>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</si>
  <si>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</si>
  <si>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</si>
  <si>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</si>
  <si>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</si>
  <si>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</si>
  <si>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</si>
  <si>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</si>
  <si>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</si>
  <si>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</si>
  <si>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</si>
  <si>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</si>
  <si>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</si>
  <si>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</si>
  <si>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</si>
  <si>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</si>
  <si>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</si>
  <si>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</si>
  <si>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</si>
  <si>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</si>
  <si>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</si>
  <si>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</si>
  <si>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</si>
  <si>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</si>
  <si>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</si>
  <si>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</si>
  <si>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</si>
  <si>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</si>
  <si>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</si>
  <si>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</si>
  <si>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</si>
  <si>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</si>
  <si>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</si>
  <si>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</si>
  <si>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</si>
  <si>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</si>
  <si>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</si>
  <si>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</si>
  <si>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</si>
  <si>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</si>
  <si>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</si>
  <si>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</si>
  <si>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</si>
  <si>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</si>
  <si>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</si>
  <si>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</si>
  <si>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</si>
  <si>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</si>
  <si>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</si>
  <si>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</si>
  <si>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</si>
  <si>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</si>
  <si>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</si>
  <si>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</si>
  <si>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</si>
  <si>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</si>
  <si>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</si>
  <si>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</si>
  <si>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</si>
  <si>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</si>
  <si>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</si>
  <si>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</si>
  <si>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</si>
  <si>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</si>
  <si>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</si>
  <si>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</si>
  <si>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</si>
  <si>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</si>
  <si>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</si>
  <si>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</si>
  <si>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</si>
  <si>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</si>
  <si>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</si>
  <si>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</si>
  <si>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</si>
  <si>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</si>
  <si>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</si>
  <si>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</si>
  <si>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</si>
  <si>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</si>
  <si>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</si>
  <si>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</si>
  <si>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</si>
  <si>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</si>
  <si>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</si>
  <si>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</si>
  <si>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</si>
  <si>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</si>
  <si>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</si>
  <si>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</si>
  <si>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</si>
  <si>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</si>
  <si>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</si>
  <si>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</si>
  <si>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</si>
  <si>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</si>
  <si>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</si>
  <si>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</si>
  <si>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</si>
  <si>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</si>
  <si>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</si>
  <si>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</si>
  <si>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</si>
  <si>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</si>
  <si>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</si>
  <si>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</si>
  <si>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</si>
  <si>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</si>
  <si>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</si>
  <si>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</si>
  <si>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</si>
  <si>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</si>
  <si>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</si>
  <si>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</si>
  <si>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</si>
  <si>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</si>
  <si>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</si>
  <si>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</si>
  <si>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</si>
  <si>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</si>
  <si>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</si>
  <si>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</si>
  <si>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</si>
  <si>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</si>
  <si>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</si>
  <si>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</si>
  <si>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</si>
  <si>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</si>
  <si>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</si>
  <si>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</si>
  <si>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</si>
  <si>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</si>
  <si>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</si>
  <si>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</si>
  <si>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</si>
  <si>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</si>
  <si>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</si>
  <si>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</si>
  <si>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</si>
  <si>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</si>
  <si>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</si>
  <si>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</si>
  <si>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</si>
  <si>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</si>
  <si>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</si>
  <si>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</si>
  <si>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</si>
  <si>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</si>
  <si>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</si>
  <si>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</si>
  <si>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</si>
  <si>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</si>
  <si>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</si>
  <si>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</si>
  <si>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</si>
  <si>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</si>
  <si>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</si>
  <si>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</si>
  <si>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</si>
  <si>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</si>
  <si>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</si>
  <si>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</si>
  <si>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</si>
  <si>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</si>
  <si>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</si>
  <si>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</si>
  <si>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</si>
  <si>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</si>
  <si>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</si>
  <si>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</si>
  <si>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</si>
  <si>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</si>
  <si>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</si>
  <si>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</si>
  <si>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</si>
  <si>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</si>
  <si>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</si>
  <si>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</si>
  <si>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</si>
  <si>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</si>
  <si>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</si>
  <si>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</si>
  <si>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</si>
  <si>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</si>
  <si>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</si>
  <si>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</si>
  <si>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</si>
  <si>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</si>
  <si>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</si>
  <si>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</si>
  <si>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</si>
  <si>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</si>
  <si>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</si>
  <si>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</si>
  <si>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</si>
  <si>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</si>
  <si>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</si>
  <si>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</si>
  <si>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</si>
  <si>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</si>
  <si>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</si>
  <si>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</si>
  <si>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</si>
  <si>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</si>
  <si>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</si>
  <si>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</si>
  <si>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</si>
  <si>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</si>
  <si>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</si>
  <si>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</si>
  <si>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</si>
  <si>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</si>
  <si>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</si>
  <si>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</si>
  <si>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</si>
  <si>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</si>
  <si>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</si>
  <si>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</si>
  <si>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</si>
  <si>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</si>
  <si>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</si>
  <si>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</si>
  <si>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</si>
  <si>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</si>
  <si>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</si>
  <si>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</si>
  <si>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</si>
  <si>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</si>
  <si>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</si>
  <si>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</si>
  <si>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</si>
  <si>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</si>
  <si>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</si>
  <si>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</si>
  <si>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</si>
  <si>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</si>
  <si>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</si>
  <si>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</si>
  <si>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</si>
  <si>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</si>
  <si>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</si>
  <si>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</si>
  <si>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</si>
  <si>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</si>
  <si>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</si>
  <si>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</si>
  <si>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</si>
  <si>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</si>
  <si>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</si>
  <si>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</si>
  <si>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</si>
  <si>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</si>
  <si>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</si>
  <si>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</si>
  <si>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</si>
  <si>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</si>
  <si>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</si>
  <si>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</si>
  <si>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</si>
  <si>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</si>
  <si>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</si>
  <si>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</si>
  <si>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</si>
  <si>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</si>
  <si>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</si>
  <si>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</si>
  <si>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</si>
  <si>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</si>
  <si>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</si>
  <si>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</si>
  <si>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</si>
  <si>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</si>
  <si>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</si>
  <si>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</si>
  <si>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</si>
  <si>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</si>
  <si>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</si>
  <si>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</si>
  <si>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</si>
  <si>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</si>
  <si>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</si>
  <si>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</si>
  <si>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</si>
  <si>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</si>
  <si>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</si>
  <si>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</si>
  <si>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</si>
  <si>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</si>
  <si>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</si>
  <si>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</si>
  <si>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</si>
  <si>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</si>
  <si>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</si>
  <si>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</si>
  <si>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</si>
  <si>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</si>
  <si>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</si>
  <si>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</si>
  <si>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</si>
  <si>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</si>
  <si>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</si>
  <si>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</si>
  <si>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</si>
  <si>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</si>
  <si>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</si>
  <si>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</si>
  <si>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</si>
  <si>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</si>
  <si>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</si>
  <si>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</si>
  <si>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</si>
  <si>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</si>
  <si>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</si>
  <si>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</si>
  <si>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</si>
  <si>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</si>
  <si>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</si>
  <si>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</si>
  <si>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</si>
  <si>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</si>
  <si>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</si>
  <si>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</si>
  <si>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</si>
  <si>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</si>
  <si>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</si>
  <si>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</si>
  <si>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</si>
  <si>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</si>
  <si>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</si>
  <si>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</si>
  <si>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</si>
  <si>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</si>
  <si>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</si>
  <si>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</si>
  <si>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</si>
  <si>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</si>
  <si>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</si>
  <si>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</si>
  <si>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</si>
  <si>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</si>
  <si>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</si>
  <si>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</si>
  <si>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</si>
  <si>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</si>
  <si>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</si>
  <si>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</si>
  <si>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</si>
  <si>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</si>
  <si>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</si>
  <si>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</si>
  <si>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</si>
  <si>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</si>
  <si>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</si>
  <si>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</si>
  <si>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</si>
  <si>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</si>
  <si>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</si>
  <si>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</si>
  <si>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</si>
  <si>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</si>
  <si>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</si>
  <si>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</si>
  <si>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</si>
  <si>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</si>
  <si>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</si>
  <si>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</si>
  <si>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</si>
  <si>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</si>
  <si>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</si>
  <si>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</si>
  <si>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</si>
  <si>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</si>
  <si>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</si>
  <si>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</si>
  <si>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</si>
  <si>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</si>
  <si>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</si>
  <si>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</si>
  <si>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</si>
  <si>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</si>
  <si>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</si>
  <si>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</si>
  <si>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</si>
  <si>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</si>
  <si>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</si>
  <si>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</si>
  <si>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</si>
  <si>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</si>
  <si>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</si>
  <si>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</si>
  <si>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</si>
  <si>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</si>
  <si>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</si>
  <si>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</si>
  <si>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</si>
  <si>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</si>
  <si>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</si>
  <si>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</si>
  <si>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</si>
  <si>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</si>
  <si>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</si>
  <si>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</si>
  <si>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</si>
  <si>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</si>
  <si>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</si>
  <si>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</si>
  <si>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</si>
  <si>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</si>
  <si>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</si>
  <si>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</si>
  <si>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</si>
  <si>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</si>
  <si>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</si>
  <si>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</si>
  <si>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</si>
  <si>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</si>
  <si>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</si>
  <si>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</si>
  <si>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</si>
  <si>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</si>
  <si>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</si>
  <si>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</si>
  <si>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</si>
  <si>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</si>
  <si>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</si>
  <si>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</si>
  <si>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</si>
  <si>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</si>
  <si>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</si>
  <si>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</si>
  <si>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</si>
  <si>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</si>
  <si>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</si>
  <si>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</si>
  <si>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</si>
  <si>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</si>
  <si>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</si>
  <si>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</si>
  <si>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</si>
  <si>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</si>
  <si>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</si>
  <si>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</si>
  <si>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</si>
  <si>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</si>
  <si>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</si>
  <si>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</si>
  <si>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</si>
  <si>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</si>
  <si>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</si>
  <si>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</si>
  <si>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</si>
  <si>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</si>
  <si>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</si>
  <si>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</si>
  <si>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</si>
  <si>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</si>
  <si>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</si>
  <si>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</si>
  <si>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</si>
  <si>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</si>
  <si>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</si>
  <si>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</si>
  <si>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</si>
  <si>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</si>
  <si>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</si>
  <si>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</si>
  <si>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</si>
  <si>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</si>
  <si>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</si>
  <si>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</si>
  <si>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</si>
  <si>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</si>
  <si>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</si>
  <si>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</si>
  <si>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</si>
  <si>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</si>
  <si>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</si>
  <si>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</si>
  <si>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</si>
  <si>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</si>
  <si>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</si>
  <si>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</si>
  <si>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</si>
  <si>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</si>
  <si>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</si>
  <si>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</si>
  <si>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</si>
  <si>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</si>
  <si>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</si>
  <si>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</si>
  <si>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</si>
  <si>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</si>
  <si>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</si>
  <si>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</si>
  <si>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</si>
  <si>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</si>
  <si>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</si>
  <si>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</si>
  <si>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</si>
  <si>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</si>
  <si>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</si>
  <si>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</si>
  <si>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</si>
  <si>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</si>
  <si>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</si>
  <si>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</si>
  <si>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</si>
  <si>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</si>
  <si>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</si>
  <si>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</si>
  <si>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</si>
  <si>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</si>
  <si>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</si>
  <si>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</si>
  <si>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</si>
  <si>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</si>
  <si>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</si>
  <si>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</si>
  <si>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</si>
  <si>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</si>
  <si>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</si>
  <si>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</si>
  <si>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</si>
  <si>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</si>
  <si>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</si>
  <si>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</si>
  <si>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</si>
  <si>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</si>
  <si>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</si>
  <si>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</si>
  <si>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</si>
  <si>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</si>
  <si>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</si>
  <si>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</si>
  <si>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</si>
  <si>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</si>
  <si>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</si>
  <si>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</si>
  <si>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</si>
  <si>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</si>
  <si>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</si>
  <si>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</si>
  <si>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</si>
  <si>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</si>
  <si>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</si>
  <si>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</si>
  <si>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</si>
  <si>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</si>
  <si>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</si>
  <si>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</si>
  <si>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</si>
  <si>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</si>
  <si>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</si>
  <si>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</si>
  <si>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</si>
  <si>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</si>
  <si>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</si>
  <si>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</si>
  <si>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</si>
  <si>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</si>
  <si>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</si>
  <si>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</si>
  <si>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</si>
  <si>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</si>
  <si>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</si>
  <si>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</si>
  <si>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</si>
  <si>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</si>
  <si>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</si>
  <si>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</si>
  <si>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</si>
  <si>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</si>
  <si>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</si>
  <si>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</si>
  <si>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</si>
  <si>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</si>
  <si>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</si>
  <si>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</si>
  <si>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</si>
  <si>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</si>
  <si>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</si>
  <si>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</si>
  <si>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</si>
  <si>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</si>
  <si>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</si>
  <si>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</si>
  <si>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</si>
  <si>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</si>
  <si>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</si>
  <si>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</si>
  <si>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</si>
  <si>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</si>
  <si>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</si>
  <si>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</si>
  <si>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</si>
  <si>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</si>
  <si>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</si>
  <si>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</si>
  <si>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</si>
  <si>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</si>
  <si>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</si>
  <si>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</si>
  <si>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</si>
  <si>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</si>
  <si>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</si>
  <si>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</si>
  <si>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</si>
  <si>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</si>
  <si>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</si>
  <si>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</si>
  <si>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</si>
  <si>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</si>
  <si>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</si>
  <si>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</si>
  <si>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</si>
  <si>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</si>
  <si>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</si>
  <si>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</si>
  <si>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</si>
  <si>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</si>
  <si>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</si>
  <si>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</si>
  <si>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</si>
  <si>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</si>
  <si>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</si>
  <si>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</si>
  <si>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</si>
  <si>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</si>
  <si>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</si>
  <si>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</si>
  <si>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</si>
  <si>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</si>
  <si>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</si>
  <si>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</si>
  <si>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</si>
  <si>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</si>
  <si>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</si>
  <si>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</si>
  <si>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</si>
  <si>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</si>
  <si>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</si>
  <si>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</si>
  <si>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</si>
  <si>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</si>
  <si>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</si>
  <si>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</si>
  <si>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</si>
  <si>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</si>
  <si>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</si>
  <si>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</si>
  <si>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</si>
  <si>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</si>
  <si>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</si>
  <si>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</si>
  <si>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</si>
  <si>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</si>
  <si>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</si>
  <si>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</si>
  <si>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</si>
  <si>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</si>
  <si>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</si>
  <si>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</si>
  <si>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</si>
  <si>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</si>
  <si>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</si>
  <si>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</si>
  <si>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</si>
  <si>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</si>
  <si>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</si>
  <si>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</si>
  <si>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</si>
  <si>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</si>
  <si>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</si>
  <si>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</si>
  <si>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</si>
  <si>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</si>
  <si>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</si>
  <si>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</si>
  <si>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</si>
  <si>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</si>
  <si>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</si>
  <si>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</si>
  <si>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</si>
  <si>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</si>
  <si>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</si>
  <si>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</si>
  <si>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</si>
  <si>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</si>
  <si>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</si>
  <si>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</si>
  <si>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</si>
  <si>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</si>
  <si>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</si>
  <si>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</si>
  <si>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</si>
  <si>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</si>
  <si>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</si>
  <si>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</si>
  <si>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</si>
  <si>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</si>
  <si>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</si>
  <si>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</si>
  <si>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</si>
  <si>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</si>
  <si>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</si>
  <si>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</si>
  <si>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</si>
  <si>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</si>
  <si>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</si>
  <si>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</si>
  <si>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</si>
  <si>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</si>
  <si>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</si>
  <si>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</si>
  <si>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</si>
  <si>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</si>
  <si>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</si>
  <si>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</si>
  <si>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</si>
  <si>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</si>
  <si>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</si>
  <si>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</si>
  <si>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</si>
  <si>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</si>
  <si>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</si>
  <si>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</si>
  <si>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</si>
  <si>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</si>
  <si>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</si>
  <si>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</si>
  <si>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</si>
  <si>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</si>
  <si>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</si>
  <si>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</si>
  <si>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</si>
  <si>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</si>
  <si>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</si>
  <si>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</si>
  <si>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</si>
  <si>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</si>
  <si>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</si>
  <si>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</si>
  <si>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</si>
  <si>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</si>
  <si>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</si>
  <si>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</si>
  <si>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</si>
  <si>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</si>
  <si>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</si>
  <si>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</si>
  <si>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</si>
  <si>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</si>
  <si>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</si>
  <si>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</si>
  <si>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</si>
  <si>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</si>
  <si>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</si>
  <si>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</si>
  <si>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</si>
  <si>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</si>
  <si>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</si>
  <si>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</si>
  <si>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</si>
  <si>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</si>
  <si>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</si>
  <si>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</si>
  <si>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</si>
  <si>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</si>
  <si>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</si>
  <si>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</si>
  <si>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</si>
  <si>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</si>
  <si>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</si>
  <si>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</si>
  <si>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</si>
  <si>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</si>
  <si>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</si>
  <si>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</si>
  <si>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</si>
  <si>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</si>
  <si>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</si>
  <si>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</si>
  <si>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</si>
  <si>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</si>
  <si>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</si>
  <si>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</si>
  <si>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</si>
  <si>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</si>
  <si>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</si>
  <si>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</si>
  <si>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</si>
  <si>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</si>
  <si>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</si>
  <si>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</si>
  <si>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</si>
  <si>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</si>
  <si>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</si>
  <si>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</si>
  <si>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</si>
  <si>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</si>
  <si>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</si>
  <si>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</si>
  <si>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</si>
  <si>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</si>
  <si>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</si>
  <si>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</si>
  <si>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</si>
  <si>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</si>
  <si>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</si>
  <si>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</si>
  <si>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</si>
  <si>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</si>
  <si>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</si>
  <si>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</si>
  <si>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</si>
  <si>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</si>
  <si>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</si>
  <si>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</si>
  <si>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</si>
  <si>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</si>
  <si>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</si>
  <si>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</si>
  <si>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</si>
  <si>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</si>
  <si>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</si>
  <si>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</si>
  <si>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</si>
  <si>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</si>
  <si>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</si>
  <si>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</si>
  <si>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</si>
  <si>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</si>
  <si>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</si>
  <si>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</si>
  <si>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</si>
  <si>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</si>
  <si>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</si>
  <si>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</si>
  <si>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</si>
  <si>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</si>
  <si>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</si>
  <si>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</si>
  <si>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</si>
  <si>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</si>
  <si>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</si>
  <si>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</si>
  <si>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</si>
  <si>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</si>
  <si>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</si>
  <si>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</si>
  <si>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</si>
  <si>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</si>
  <si>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</si>
  <si>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</si>
  <si>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</si>
  <si>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</si>
  <si>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</si>
  <si>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</si>
  <si>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</si>
  <si>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</si>
  <si>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</si>
  <si>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</si>
  <si>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</si>
  <si>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</si>
  <si>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</si>
  <si>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</si>
  <si>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</si>
  <si>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</si>
  <si>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</si>
  <si>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</si>
  <si>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</si>
  <si>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</si>
  <si>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</si>
  <si>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</si>
  <si>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</si>
  <si>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</si>
  <si>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</si>
  <si>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</si>
  <si>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</si>
  <si>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</si>
  <si>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</si>
  <si>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</si>
  <si>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</si>
  <si>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</si>
  <si>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</si>
  <si>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</si>
  <si>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</si>
  <si>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</si>
  <si>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</si>
  <si>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</si>
  <si>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</si>
  <si>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</si>
  <si>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</si>
  <si>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</si>
  <si>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</si>
  <si>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</si>
  <si>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</si>
  <si>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</si>
  <si>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</si>
  <si>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</si>
  <si>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</si>
  <si>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</si>
  <si>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</si>
  <si>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</si>
  <si>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</si>
  <si>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</si>
  <si>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</si>
  <si>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</si>
  <si>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</si>
  <si>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</si>
  <si>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</si>
  <si>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</si>
  <si>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</si>
  <si>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</si>
  <si>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</si>
  <si>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</si>
  <si>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</si>
  <si>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</si>
  <si>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</si>
  <si>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</si>
  <si>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</si>
  <si>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</si>
  <si>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</si>
  <si>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</si>
  <si>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</si>
  <si>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</si>
  <si>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</si>
  <si>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</si>
  <si>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</si>
  <si>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</si>
  <si>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</si>
  <si>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</si>
  <si>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</si>
  <si>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</si>
  <si>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</si>
  <si>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</si>
  <si>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</si>
  <si>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</si>
  <si>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</si>
  <si>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</si>
  <si>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</si>
  <si>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</si>
  <si>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</si>
  <si>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</si>
  <si>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</si>
  <si>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</si>
  <si>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</si>
  <si>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</si>
  <si>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</si>
  <si>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</si>
  <si>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</si>
  <si>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</si>
  <si>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</si>
  <si>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</si>
  <si>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</si>
  <si>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</si>
  <si>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</si>
  <si>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</si>
  <si>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</si>
  <si>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</si>
  <si>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</si>
  <si>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</si>
  <si>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</si>
  <si>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</si>
  <si>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</si>
  <si>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</si>
  <si>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</si>
  <si>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</si>
  <si>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</si>
  <si>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</si>
  <si>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</si>
  <si>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</si>
  <si>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</si>
  <si>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</si>
  <si>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</si>
  <si>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</si>
  <si>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</si>
  <si>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</si>
  <si>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</si>
  <si>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</si>
  <si>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</si>
  <si>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</si>
  <si>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</si>
  <si>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</si>
  <si>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</si>
  <si>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</si>
  <si>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</si>
  <si>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</si>
  <si>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</si>
  <si>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</si>
  <si>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</si>
  <si>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</si>
  <si>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</si>
  <si>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</si>
  <si>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</si>
  <si>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</si>
  <si>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</si>
  <si>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</si>
  <si>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</si>
  <si>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</si>
  <si>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</si>
  <si>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</si>
  <si>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</si>
  <si>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</si>
  <si>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</si>
  <si>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</si>
  <si>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</si>
  <si>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</si>
  <si>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</si>
  <si>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</si>
  <si>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</si>
  <si>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</si>
  <si>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</si>
  <si>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</si>
  <si>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</si>
  <si>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</si>
  <si>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</si>
  <si>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</si>
  <si>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</si>
  <si>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</si>
  <si>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</si>
  <si>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</si>
  <si>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</si>
  <si>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</si>
  <si>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</si>
  <si>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</si>
  <si>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</si>
  <si>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</si>
  <si>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</si>
  <si>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</si>
  <si>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</si>
  <si>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</si>
  <si>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</si>
  <si>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</si>
  <si>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</si>
  <si>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</si>
  <si>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</si>
  <si>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</si>
  <si>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</si>
  <si>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</si>
  <si>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</si>
  <si>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</si>
  <si>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</si>
  <si>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</si>
  <si>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</si>
  <si>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</si>
  <si>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</si>
  <si>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</si>
  <si>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</si>
  <si>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</si>
  <si>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</si>
  <si>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</si>
  <si>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</si>
  <si>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</si>
  <si>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</si>
  <si>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</si>
  <si>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</si>
  <si>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</si>
  <si>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</si>
  <si>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</si>
  <si>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</si>
  <si>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</si>
  <si>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</si>
  <si>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</si>
  <si>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</si>
  <si>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</si>
  <si>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</si>
  <si>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</si>
  <si>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</si>
  <si>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</si>
  <si>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</si>
  <si>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</si>
  <si>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</si>
  <si>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</si>
  <si>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</si>
  <si>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</si>
  <si>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</si>
  <si>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</si>
  <si>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</si>
  <si>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</si>
  <si>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</si>
  <si>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</si>
  <si>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</si>
  <si>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</si>
  <si>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</si>
  <si>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</si>
  <si>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</si>
  <si>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</si>
  <si>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</si>
  <si>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</si>
  <si>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</si>
  <si>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</si>
  <si>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</si>
  <si>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</si>
  <si>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</si>
  <si>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</si>
  <si>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</si>
  <si>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</si>
  <si>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</si>
  <si>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</si>
  <si>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</si>
  <si>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</si>
  <si>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</si>
  <si>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</si>
  <si>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</si>
  <si>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</si>
  <si>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</si>
  <si>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</si>
  <si>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</si>
  <si>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</si>
  <si>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</si>
  <si>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</si>
  <si>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</si>
  <si>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</si>
  <si>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</si>
  <si>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</si>
  <si>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</si>
  <si>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</si>
  <si>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</si>
  <si>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</si>
  <si>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</si>
  <si>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</si>
  <si>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</si>
  <si>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</si>
  <si>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</si>
  <si>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</si>
  <si>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</si>
  <si>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</si>
  <si>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</si>
  <si>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</si>
  <si>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</si>
  <si>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</si>
  <si>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</si>
  <si>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</si>
  <si>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</si>
  <si>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</si>
  <si>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</si>
  <si>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</si>
  <si>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</si>
  <si>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</si>
  <si>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</si>
  <si>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</si>
  <si>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</si>
  <si>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</si>
  <si>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</si>
  <si>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</si>
  <si>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</si>
  <si>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</si>
  <si>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</si>
  <si>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</si>
  <si>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</si>
  <si>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</si>
  <si>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</si>
  <si>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</si>
  <si>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</si>
  <si>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</si>
  <si>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</si>
  <si>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</si>
  <si>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</si>
  <si>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</si>
  <si>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</si>
  <si>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</si>
  <si>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</si>
  <si>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</si>
  <si>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</si>
  <si>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</si>
  <si>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</si>
  <si>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</si>
  <si>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</si>
  <si>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</si>
  <si>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</si>
  <si>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</si>
  <si>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</si>
  <si>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</si>
  <si>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</si>
  <si>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</si>
  <si>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</si>
  <si>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</si>
  <si>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</si>
  <si>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</si>
  <si>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</si>
  <si>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</si>
  <si>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</si>
  <si>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</si>
  <si>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</si>
  <si>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</si>
  <si>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</si>
  <si>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</si>
  <si>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</si>
  <si>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</si>
  <si>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</si>
  <si>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</si>
  <si>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</si>
  <si>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</si>
  <si>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</si>
  <si>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</si>
  <si>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</si>
  <si>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</si>
  <si>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</si>
  <si>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</si>
  <si>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</si>
  <si>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</si>
  <si>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</si>
  <si>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</si>
  <si>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</si>
  <si>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</si>
  <si>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</si>
  <si>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</si>
  <si>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</si>
  <si>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</si>
  <si>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</si>
  <si>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</si>
  <si>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</si>
  <si>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</si>
  <si>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</si>
  <si>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</si>
  <si>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</si>
  <si>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</si>
  <si>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</si>
  <si>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</si>
  <si>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</si>
  <si>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</si>
  <si>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</si>
  <si>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</si>
  <si>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</si>
  <si>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</si>
  <si>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</si>
  <si>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</si>
  <si>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</si>
  <si>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</si>
  <si>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</si>
  <si>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</si>
  <si>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</si>
  <si>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</si>
  <si>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</si>
  <si>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</si>
  <si>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</si>
  <si>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</si>
  <si>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</si>
  <si>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</si>
  <si>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</si>
  <si>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</si>
  <si>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</si>
  <si>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</si>
  <si>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</si>
  <si>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</si>
  <si>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</si>
  <si>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</si>
  <si>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</si>
  <si>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</si>
  <si>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</si>
  <si>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</si>
  <si>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</si>
  <si>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</si>
  <si>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</si>
  <si>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</si>
  <si>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</si>
  <si>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</si>
  <si>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</si>
  <si>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</si>
  <si>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</si>
  <si>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</si>
  <si>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</si>
  <si>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</si>
  <si>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</si>
  <si>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</si>
  <si>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</si>
  <si>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</si>
  <si>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</si>
  <si>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</si>
  <si>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</si>
  <si>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</si>
  <si>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</si>
  <si>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</si>
  <si>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</si>
  <si>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</si>
  <si>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</si>
  <si>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</si>
  <si>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</si>
  <si>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</si>
  <si>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</si>
  <si>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</si>
  <si>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</si>
  <si>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</si>
  <si>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</si>
  <si>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</si>
  <si>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</si>
  <si>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</si>
  <si>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</si>
  <si>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</si>
  <si>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</si>
  <si>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</si>
  <si>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</si>
  <si>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</si>
  <si>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</si>
  <si>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</si>
  <si>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</si>
  <si>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</si>
  <si>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</si>
  <si>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</si>
  <si>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</si>
  <si>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</si>
  <si>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</si>
  <si>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</si>
  <si>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</si>
  <si>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</si>
  <si>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</si>
  <si>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</si>
  <si>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</si>
  <si>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</si>
  <si>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</si>
  <si>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</si>
  <si>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</si>
  <si>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</si>
  <si>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</si>
  <si>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</si>
  <si>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</si>
  <si>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</si>
  <si>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</si>
  <si>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</si>
  <si>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</si>
  <si>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</si>
  <si>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</si>
  <si>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</si>
  <si>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</si>
  <si>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</si>
  <si>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</si>
  <si>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</si>
  <si>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</si>
  <si>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</si>
  <si>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</si>
  <si>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</si>
  <si>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</si>
  <si>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</si>
  <si>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</si>
  <si>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</si>
  <si>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</si>
  <si>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</si>
  <si>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</si>
  <si>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</si>
  <si>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</si>
  <si>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</si>
  <si>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</si>
  <si>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</si>
  <si>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</si>
  <si>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</si>
  <si>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</si>
  <si>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</si>
  <si>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</si>
  <si>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</si>
  <si>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</si>
  <si>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</si>
  <si>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</si>
  <si>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</si>
  <si>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</si>
  <si>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</si>
  <si>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</si>
  <si>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</si>
  <si>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</si>
  <si>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</si>
  <si>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</si>
  <si>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</si>
  <si>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</si>
  <si>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</si>
  <si>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</si>
  <si>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</si>
  <si>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</si>
  <si>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</si>
  <si>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</si>
  <si>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</si>
  <si>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</si>
  <si>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</si>
  <si>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</si>
  <si>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</si>
  <si>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</si>
  <si>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</si>
  <si>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</si>
  <si>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</si>
  <si>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</si>
  <si>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</si>
  <si>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</si>
  <si>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</si>
  <si>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</si>
  <si>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</si>
  <si>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</si>
  <si>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</si>
  <si>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</si>
  <si>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</si>
  <si>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</si>
  <si>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</si>
  <si>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</si>
  <si>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</si>
  <si>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</si>
  <si>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</si>
  <si>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</si>
  <si>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</si>
  <si>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</si>
  <si>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</si>
  <si>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</si>
  <si>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</si>
  <si>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</si>
  <si>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</si>
  <si>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</si>
  <si>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</si>
  <si>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</si>
  <si>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</si>
  <si>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</si>
  <si>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</si>
  <si>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</si>
  <si>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</si>
  <si>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</si>
  <si>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</si>
  <si>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</si>
  <si>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</si>
  <si>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</si>
  <si>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</si>
  <si>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</si>
  <si>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</si>
  <si>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</si>
  <si>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</si>
  <si>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</si>
  <si>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</si>
  <si>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</si>
  <si>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</si>
  <si>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</si>
  <si>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</si>
  <si>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</si>
  <si>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</si>
  <si>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</si>
  <si>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</si>
  <si>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</si>
  <si>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</si>
  <si>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</si>
  <si>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</si>
  <si>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</si>
  <si>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</si>
  <si>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</si>
  <si>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</si>
  <si>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</si>
  <si>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</si>
  <si>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</si>
  <si>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</si>
  <si>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</si>
  <si>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</si>
  <si>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</si>
  <si>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</si>
  <si>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</si>
  <si>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</si>
  <si>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</si>
  <si>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</si>
  <si>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</si>
  <si>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</si>
  <si>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</si>
  <si>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</si>
  <si>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</si>
  <si>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</si>
  <si>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</si>
  <si>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</si>
  <si>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</si>
  <si>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</si>
  <si>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</si>
  <si>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</si>
  <si>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</si>
  <si>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</si>
  <si>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</si>
  <si>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</si>
  <si>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</si>
  <si>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</si>
  <si>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</si>
  <si>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</si>
  <si>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</si>
  <si>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</si>
  <si>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</si>
  <si>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</si>
  <si>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</si>
  <si>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</si>
  <si>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</si>
  <si>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</si>
  <si>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</si>
  <si>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</si>
  <si>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</si>
  <si>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</si>
  <si>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</si>
  <si>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</si>
  <si>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</si>
  <si>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</si>
  <si>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</si>
  <si>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</si>
  <si>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</si>
  <si>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</si>
  <si>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</si>
  <si>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</si>
  <si>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</si>
  <si>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</si>
  <si>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</si>
  <si>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</si>
  <si>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</si>
  <si>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</si>
  <si>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</si>
  <si>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</si>
  <si>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</si>
  <si>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</si>
  <si>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</si>
  <si>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</si>
  <si>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</si>
  <si>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</si>
  <si>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</si>
  <si>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</si>
  <si>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</si>
  <si>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</si>
  <si>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</si>
  <si>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</si>
  <si>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</si>
  <si>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</si>
  <si>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</si>
  <si>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</si>
  <si>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</si>
  <si>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</si>
  <si>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</si>
  <si>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</si>
  <si>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</si>
  <si>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</si>
  <si>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</si>
  <si>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</si>
  <si>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</si>
  <si>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</si>
  <si>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</si>
  <si>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</si>
  <si>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</si>
  <si>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</si>
  <si>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</si>
  <si>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</si>
  <si>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</si>
  <si>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</si>
  <si>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</si>
  <si>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</si>
  <si>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</si>
  <si>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</si>
  <si>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</si>
  <si>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</si>
  <si>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</si>
  <si>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</si>
  <si>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</si>
  <si>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</si>
  <si>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</si>
  <si>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</si>
  <si>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</si>
  <si>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</si>
  <si>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</si>
  <si>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</si>
  <si>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</si>
  <si>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</si>
  <si>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</si>
  <si>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</si>
  <si>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</si>
  <si>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</si>
  <si>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</si>
  <si>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</si>
  <si>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</si>
  <si>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</si>
  <si>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</si>
  <si>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</si>
  <si>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</si>
  <si>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</si>
  <si>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</si>
  <si>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</si>
  <si>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</si>
  <si>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</si>
  <si>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</si>
  <si>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</si>
  <si>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</si>
  <si>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</si>
  <si>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</si>
  <si>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</si>
  <si>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</si>
  <si>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</si>
  <si>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</si>
  <si>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</si>
  <si>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</si>
  <si>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</si>
  <si>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</si>
  <si>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</si>
  <si>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</si>
  <si>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</si>
  <si>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</si>
  <si>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</si>
  <si>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</si>
  <si>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</si>
  <si>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</si>
  <si>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</si>
  <si>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</si>
  <si>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</si>
  <si>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</si>
  <si>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</si>
  <si>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</si>
  <si>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</si>
  <si>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</si>
  <si>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</si>
  <si>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</si>
  <si>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</si>
  <si>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</si>
  <si>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</si>
  <si>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</si>
  <si>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</si>
  <si>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</si>
  <si>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</si>
  <si>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</si>
  <si>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</si>
  <si>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</si>
  <si>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</si>
  <si>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</si>
  <si>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</si>
  <si>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</si>
  <si>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</si>
  <si>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</si>
  <si>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</si>
  <si>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</si>
  <si>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</si>
  <si>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</si>
  <si>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</si>
  <si>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</si>
  <si>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</si>
  <si>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</si>
  <si>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</si>
  <si>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</si>
  <si>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</si>
  <si>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</si>
  <si>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</si>
  <si>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</si>
  <si>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</si>
  <si>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</si>
  <si>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</si>
  <si>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</si>
  <si>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</si>
  <si>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</si>
  <si>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</si>
  <si>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</si>
  <si>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</si>
  <si>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</si>
  <si>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</si>
  <si>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</si>
  <si>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</si>
  <si>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</si>
  <si>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</si>
  <si>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</si>
  <si>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</si>
  <si>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</si>
  <si>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</si>
  <si>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</si>
  <si>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</si>
  <si>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</si>
  <si>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</si>
  <si>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</si>
  <si>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</si>
  <si>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</si>
  <si>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</si>
  <si>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</si>
  <si>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</si>
  <si>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</si>
  <si>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</si>
  <si>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</si>
  <si>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</si>
  <si>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</si>
  <si>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</si>
  <si>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</si>
  <si>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</si>
  <si>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</si>
  <si>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</si>
  <si>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</si>
  <si>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</si>
  <si>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</si>
  <si>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</si>
  <si>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</si>
  <si>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</si>
  <si>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</si>
  <si>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</si>
  <si>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</si>
  <si>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</si>
  <si>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</si>
  <si>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</si>
  <si>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</si>
  <si>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</si>
  <si>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</si>
  <si>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</si>
  <si>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</si>
  <si>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</si>
  <si>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</si>
  <si>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</si>
  <si>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</si>
  <si>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</si>
  <si>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</si>
  <si>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</si>
  <si>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</si>
  <si>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</si>
  <si>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</si>
  <si>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</si>
  <si>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</si>
  <si>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</si>
  <si>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</si>
  <si>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</si>
  <si>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</si>
  <si>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</si>
  <si>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</si>
  <si>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</si>
  <si>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</si>
  <si>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</si>
  <si>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</si>
  <si>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</si>
  <si>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</si>
  <si>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</si>
  <si>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</si>
  <si>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</si>
  <si>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</si>
  <si>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</si>
  <si>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</si>
  <si>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</si>
  <si>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</si>
  <si>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</si>
  <si>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</si>
  <si>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</si>
  <si>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</si>
  <si>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</si>
  <si>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</si>
  <si>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</si>
  <si>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</si>
  <si>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</si>
  <si>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</si>
  <si>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</si>
  <si>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</si>
  <si>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</si>
  <si>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</si>
  <si>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</si>
  <si>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</si>
  <si>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</si>
  <si>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</si>
  <si>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</si>
  <si>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</si>
  <si>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</si>
  <si>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</si>
  <si>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</si>
  <si>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</si>
  <si>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</si>
  <si>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</si>
  <si>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</si>
  <si>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</si>
  <si>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</si>
  <si>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</si>
  <si>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</si>
  <si>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</si>
  <si>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</si>
  <si>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</si>
  <si>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</si>
  <si>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</si>
  <si>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</si>
  <si>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</si>
  <si>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</si>
  <si>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</si>
  <si>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</si>
  <si>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</si>
  <si>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</si>
  <si>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</si>
  <si>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</si>
  <si>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</si>
  <si>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</si>
  <si>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</si>
  <si>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</si>
  <si>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</si>
  <si>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</si>
  <si>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</si>
  <si>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</si>
  <si>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</si>
  <si>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</si>
  <si>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</si>
  <si>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</si>
  <si>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</si>
  <si>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</si>
  <si>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</si>
  <si>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</si>
  <si>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</si>
  <si>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</si>
  <si>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</si>
  <si>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</si>
  <si>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</si>
  <si>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</si>
  <si>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</si>
  <si>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</si>
  <si>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</si>
  <si>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</si>
  <si>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</si>
  <si>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</si>
  <si>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</si>
  <si>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</si>
  <si>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</si>
  <si>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</si>
  <si>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</si>
  <si>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</si>
  <si>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</si>
  <si>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</si>
  <si>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</si>
  <si>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</si>
  <si>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</si>
  <si>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</si>
  <si>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</si>
  <si>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</si>
  <si>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</si>
  <si>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</si>
  <si>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</si>
  <si>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</si>
  <si>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</si>
  <si>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</si>
  <si>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</si>
  <si>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</si>
  <si>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</si>
  <si>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</si>
  <si>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</si>
  <si>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</si>
  <si>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</si>
  <si>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</si>
  <si>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</si>
  <si>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</si>
  <si>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</si>
  <si>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</si>
  <si>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</si>
  <si>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</si>
  <si>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</si>
  <si>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</si>
  <si>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</si>
  <si>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</si>
  <si>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</si>
  <si>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</si>
  <si>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</si>
  <si>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</si>
  <si>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</si>
  <si>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</si>
  <si>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</si>
  <si>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</si>
  <si>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</si>
  <si>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</si>
  <si>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</si>
  <si>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</si>
  <si>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</si>
  <si>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</si>
  <si>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</si>
  <si>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</si>
  <si>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</si>
  <si>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</si>
  <si>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</si>
  <si>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</si>
  <si>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</si>
  <si>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</si>
  <si>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</si>
  <si>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</si>
  <si>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</si>
  <si>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</si>
  <si>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</si>
  <si>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</si>
  <si>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</si>
  <si>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</si>
  <si>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</si>
  <si>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</si>
  <si>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</si>
  <si>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</si>
  <si>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</si>
  <si>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</si>
  <si>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</si>
  <si>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</si>
  <si>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</si>
  <si>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</si>
  <si>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</si>
  <si>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</si>
  <si>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</si>
  <si>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</si>
  <si>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</si>
  <si>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</si>
  <si>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</si>
  <si>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</si>
  <si>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</si>
  <si>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</si>
  <si>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</si>
  <si>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</si>
  <si>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</si>
  <si>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</si>
  <si>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</si>
  <si>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</si>
  <si>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</si>
  <si>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</si>
  <si>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</si>
  <si>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</si>
  <si>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</si>
  <si>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</si>
  <si>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</si>
  <si>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</si>
  <si>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</si>
  <si>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</si>
  <si>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</si>
  <si>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</si>
  <si>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</si>
  <si>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</si>
  <si>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</si>
  <si>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</si>
  <si>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</si>
  <si>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</si>
  <si>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</si>
  <si>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</si>
  <si>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</si>
  <si>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</si>
  <si>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</si>
  <si>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</si>
  <si>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</si>
  <si>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</si>
  <si>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</si>
  <si>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</si>
  <si>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</si>
  <si>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</si>
  <si>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</si>
  <si>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</si>
  <si>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</si>
  <si>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</si>
  <si>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</si>
  <si>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</si>
  <si>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</si>
  <si>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</si>
  <si>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</si>
  <si>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</si>
  <si>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</si>
  <si>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</si>
  <si>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</si>
  <si>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</si>
  <si>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</si>
  <si>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</si>
  <si>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</si>
  <si>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</si>
  <si>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</si>
  <si>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</si>
  <si>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</si>
  <si>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</si>
  <si>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</si>
  <si>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</si>
  <si>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</si>
  <si>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</si>
  <si>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</si>
  <si>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</si>
  <si>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</si>
  <si>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</si>
  <si>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</si>
  <si>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</si>
  <si>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</si>
  <si>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</si>
  <si>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</si>
  <si>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</si>
  <si>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</si>
  <si>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</si>
  <si>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</si>
  <si>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</si>
  <si>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</si>
  <si>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</si>
  <si>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</si>
  <si>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</si>
  <si>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</si>
  <si>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</si>
  <si>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</si>
  <si>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</si>
  <si>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</si>
  <si>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</si>
  <si>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</si>
  <si>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</si>
  <si>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</si>
  <si>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</si>
  <si>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</si>
  <si>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</si>
  <si>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</si>
  <si>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</si>
  <si>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</si>
  <si>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</si>
  <si>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</si>
  <si>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</si>
  <si>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</si>
  <si>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</si>
  <si>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</si>
  <si>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</si>
  <si>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</si>
  <si>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</si>
  <si>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</si>
  <si>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</si>
  <si>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</si>
  <si>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</si>
  <si>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</si>
  <si>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</si>
  <si>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</si>
  <si>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</si>
  <si>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</si>
  <si>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</si>
  <si>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</si>
  <si>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</si>
  <si>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</si>
  <si>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</si>
  <si>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</si>
  <si>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</si>
  <si>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</si>
  <si>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</si>
  <si>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</si>
  <si>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</si>
  <si>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</si>
  <si>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</si>
  <si>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</si>
  <si>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</si>
  <si>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</si>
  <si>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</si>
  <si>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</si>
  <si>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</si>
  <si>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</si>
  <si>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</si>
  <si>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</si>
  <si>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</si>
  <si>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</si>
  <si>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</si>
  <si>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</si>
  <si>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</si>
  <si>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</si>
  <si>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</si>
  <si>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</si>
  <si>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</si>
  <si>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</si>
  <si>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</si>
  <si>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</si>
  <si>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</si>
  <si>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</si>
  <si>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</si>
  <si>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</si>
  <si>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</si>
  <si>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</si>
  <si>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</si>
  <si>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</si>
  <si>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</si>
  <si>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</si>
  <si>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</si>
  <si>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</si>
  <si>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</si>
  <si>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</si>
  <si>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</si>
  <si>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</si>
  <si>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</si>
  <si>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</si>
  <si>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</si>
  <si>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</si>
  <si>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</si>
  <si>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</si>
  <si>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</si>
  <si>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</si>
  <si>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</si>
  <si>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</si>
  <si>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</si>
  <si>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</si>
  <si>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</si>
  <si>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</si>
  <si>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</si>
  <si>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</si>
  <si>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</si>
  <si>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</si>
  <si>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</si>
  <si>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</si>
  <si>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</si>
  <si>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</si>
  <si>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</si>
  <si>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</si>
  <si>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</si>
  <si>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</si>
  <si>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</si>
  <si>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</si>
  <si>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</si>
  <si>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</si>
  <si>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</si>
  <si>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</si>
  <si>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</si>
  <si>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</si>
  <si>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</si>
  <si>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</si>
  <si>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</si>
  <si>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</si>
  <si>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</si>
  <si>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</si>
  <si>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</si>
  <si>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</si>
  <si>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</si>
  <si>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</si>
  <si>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</si>
  <si>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</si>
  <si>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</si>
  <si>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</si>
  <si>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</si>
  <si>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</si>
  <si>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</si>
  <si>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</si>
  <si>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</si>
  <si>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</si>
  <si>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</si>
  <si>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</si>
  <si>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</si>
  <si>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</si>
  <si>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</si>
  <si>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</si>
  <si>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</si>
  <si>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</si>
  <si>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</si>
  <si>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</si>
  <si>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</si>
  <si>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</si>
  <si>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</si>
  <si>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</si>
  <si>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</si>
  <si>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</si>
  <si>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</si>
  <si>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</si>
  <si>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</si>
  <si>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</si>
  <si>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</si>
  <si>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</si>
  <si>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</si>
  <si>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</si>
  <si>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</si>
  <si>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</si>
  <si>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</si>
  <si>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</si>
  <si>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</si>
  <si>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</si>
  <si>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</si>
  <si>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</si>
  <si>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</si>
  <si>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</si>
  <si>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</si>
  <si>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</si>
  <si>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</si>
  <si>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</si>
  <si>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</si>
  <si>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</si>
  <si>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</si>
  <si>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</si>
  <si>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</si>
  <si>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</si>
  <si>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</si>
  <si>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</si>
  <si>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</si>
  <si>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</si>
  <si>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</si>
  <si>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</si>
  <si>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</si>
  <si>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</si>
  <si>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</si>
  <si>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</si>
  <si>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</si>
  <si>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</si>
  <si>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</si>
  <si>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</si>
  <si>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</si>
  <si>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</si>
  <si>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</si>
  <si>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</si>
  <si>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</si>
  <si>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</si>
  <si>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</si>
  <si>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</si>
  <si>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</si>
  <si>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</si>
  <si>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</si>
  <si>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</si>
  <si>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</si>
  <si>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</si>
  <si>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</si>
  <si>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</si>
  <si>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</si>
  <si>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</si>
  <si>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</si>
  <si>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</si>
  <si>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</si>
  <si>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</si>
  <si>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</si>
  <si>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</si>
  <si>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</si>
  <si>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</si>
  <si>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</si>
  <si>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</si>
  <si>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</si>
  <si>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</si>
  <si>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</si>
  <si>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</si>
  <si>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</si>
  <si>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</si>
  <si>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</si>
  <si>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</si>
  <si>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</si>
  <si>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</si>
  <si>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</si>
  <si>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</si>
  <si>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</si>
  <si>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</si>
  <si>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</si>
  <si>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</si>
  <si>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</si>
  <si>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</si>
  <si>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</si>
  <si>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</si>
  <si>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</si>
  <si>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</si>
  <si>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</si>
  <si>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</si>
  <si>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</si>
  <si>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</si>
  <si>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</si>
  <si>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</si>
  <si>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</si>
  <si>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</si>
  <si>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</si>
  <si>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</si>
  <si>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</si>
  <si>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</si>
  <si>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</si>
  <si>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</si>
  <si>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</si>
  <si>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</si>
  <si>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</si>
  <si>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</si>
  <si>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</si>
  <si>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</si>
  <si>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</si>
  <si>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</si>
  <si>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</si>
  <si>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</si>
  <si>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</si>
  <si>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</si>
  <si>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</si>
  <si>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</si>
  <si>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</si>
  <si>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</si>
  <si>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</si>
  <si>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</si>
  <si>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</si>
  <si>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</si>
  <si>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</si>
  <si>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</si>
  <si>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</si>
  <si>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</si>
  <si>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</si>
  <si>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</si>
  <si>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</si>
  <si>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</si>
  <si>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</si>
  <si>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</si>
  <si>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</si>
  <si>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</si>
  <si>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</si>
  <si>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</si>
  <si>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</si>
  <si>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</si>
  <si>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</si>
  <si>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</si>
  <si>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</si>
  <si>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</si>
  <si>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</si>
  <si>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</si>
  <si>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</si>
  <si>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</si>
  <si>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</si>
  <si>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</si>
  <si>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</si>
  <si>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</si>
  <si>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</si>
  <si>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</si>
  <si>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</si>
  <si>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</si>
  <si>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</si>
  <si>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</si>
  <si>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</si>
  <si>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</si>
  <si>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</si>
  <si>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</si>
  <si>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</si>
  <si>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</si>
  <si>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</si>
  <si>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</si>
  <si>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</si>
  <si>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</si>
  <si>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</si>
  <si>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</si>
  <si>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</si>
  <si>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</si>
  <si>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</si>
  <si>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</si>
  <si>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</si>
  <si>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</si>
  <si>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</si>
  <si>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</si>
  <si>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</si>
  <si>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</si>
  <si>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</si>
  <si>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</si>
  <si>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</si>
  <si>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</si>
  <si>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</si>
  <si>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</si>
  <si>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</si>
  <si>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</si>
  <si>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</si>
  <si>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</si>
  <si>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</si>
  <si>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</si>
  <si>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</si>
  <si>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</si>
  <si>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</si>
  <si>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</si>
  <si>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</si>
  <si>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</si>
  <si>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</si>
  <si>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</si>
  <si>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</si>
  <si>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</si>
  <si>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</si>
  <si>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</si>
  <si>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</si>
  <si>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</si>
  <si>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</si>
  <si>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</si>
  <si>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</si>
  <si>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</si>
  <si>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</si>
  <si>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</si>
  <si>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</si>
  <si>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</si>
  <si>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</si>
  <si>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</si>
  <si>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</si>
  <si>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</si>
  <si>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</si>
  <si>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</si>
  <si>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</si>
  <si>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</si>
  <si>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</si>
  <si>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</si>
  <si>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</si>
  <si>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</si>
  <si>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</si>
  <si>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</si>
  <si>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</si>
  <si>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</si>
  <si>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</si>
  <si>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</si>
  <si>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</si>
  <si>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</si>
  <si>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</si>
  <si>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</si>
  <si>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</si>
  <si>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</si>
  <si>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</si>
  <si>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</si>
  <si>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</si>
  <si>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</si>
  <si>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</si>
  <si>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</si>
  <si>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</si>
  <si>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</si>
  <si>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</si>
  <si>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</si>
  <si>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</si>
  <si>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</si>
  <si>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</si>
  <si>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</si>
  <si>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</si>
  <si>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</si>
  <si>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</si>
  <si>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</si>
  <si>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</si>
  <si>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</si>
  <si>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</si>
  <si>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</si>
  <si>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</si>
  <si>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</si>
  <si>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</si>
  <si>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</si>
  <si>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</si>
  <si>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</si>
  <si>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</si>
  <si>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</si>
  <si>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</si>
  <si>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</si>
  <si>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</si>
  <si>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</si>
  <si>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</si>
  <si>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</si>
  <si>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</si>
  <si>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</si>
  <si>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</si>
  <si>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</si>
  <si>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</si>
  <si>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</si>
  <si>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</si>
  <si>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</si>
  <si>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</si>
  <si>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</si>
  <si>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</si>
  <si>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</si>
  <si>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</si>
  <si>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</si>
  <si>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</si>
  <si>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</si>
  <si>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</si>
  <si>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</si>
  <si>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</si>
  <si>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</si>
  <si>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</si>
  <si>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</si>
  <si>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</si>
  <si>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</si>
  <si>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</si>
  <si>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</si>
  <si>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</si>
  <si>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</si>
  <si>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</si>
  <si>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</si>
  <si>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</si>
  <si>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</si>
  <si>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</si>
  <si>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</si>
  <si>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</si>
  <si>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</si>
  <si>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</si>
  <si>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</si>
  <si>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</si>
  <si>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</si>
  <si>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</si>
  <si>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</si>
  <si>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</si>
  <si>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</si>
  <si>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</si>
  <si>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</si>
  <si>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</si>
  <si>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</si>
  <si>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</si>
  <si>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</si>
  <si>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</si>
  <si>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</si>
  <si>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</si>
  <si>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</si>
  <si>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</si>
  <si>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</si>
  <si>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</si>
  <si>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</si>
  <si>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</si>
  <si>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</si>
  <si>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</si>
  <si>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</si>
  <si>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</si>
  <si>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</si>
  <si>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</si>
  <si>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</si>
  <si>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</si>
  <si>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</si>
  <si>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</si>
  <si>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</si>
  <si>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</si>
  <si>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</si>
  <si>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</si>
  <si>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</si>
  <si>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</si>
  <si>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</si>
  <si>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</si>
  <si>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</si>
  <si>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</si>
  <si>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</si>
  <si>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</si>
  <si>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</si>
  <si>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</si>
  <si>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</si>
  <si>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</si>
  <si>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</si>
  <si>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</si>
  <si>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</si>
  <si>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</si>
  <si>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</si>
  <si>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</si>
  <si>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</si>
  <si>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</si>
  <si>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</si>
  <si>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</si>
  <si>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</si>
  <si>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</si>
  <si>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</si>
  <si>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</si>
  <si>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</si>
  <si>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</si>
  <si>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</si>
  <si>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</si>
  <si>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</si>
  <si>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</si>
  <si>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</si>
  <si>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</si>
  <si>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</si>
  <si>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</si>
  <si>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</si>
  <si>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</si>
  <si>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</si>
  <si>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</si>
  <si>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</si>
  <si>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</si>
  <si>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</si>
  <si>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</si>
  <si>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</si>
  <si>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</si>
  <si>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</si>
  <si>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</si>
  <si>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</si>
  <si>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</si>
  <si>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</si>
  <si>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</si>
  <si>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</si>
  <si>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</si>
  <si>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</si>
  <si>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</si>
  <si>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</si>
  <si>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</si>
  <si>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</si>
  <si>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</si>
  <si>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</si>
  <si>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</si>
  <si>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</si>
  <si>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</si>
  <si>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</si>
  <si>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</si>
  <si>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</si>
  <si>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</si>
  <si>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</si>
  <si>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</si>
  <si>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</si>
  <si>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</si>
  <si>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</si>
  <si>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</si>
  <si>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</si>
  <si>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</si>
  <si>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</si>
  <si>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</si>
  <si>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</si>
  <si>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</si>
  <si>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</si>
  <si>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</si>
  <si>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</si>
  <si>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</si>
  <si>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</si>
  <si>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</si>
  <si>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</si>
  <si>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</si>
  <si>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</si>
  <si>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</si>
  <si>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</si>
  <si>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</si>
  <si>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</si>
  <si>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</si>
  <si>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</si>
  <si>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</si>
  <si>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</si>
  <si>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</si>
  <si>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</si>
  <si>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</si>
  <si>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</si>
  <si>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</si>
  <si>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</si>
  <si>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</si>
  <si>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</si>
  <si>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</si>
  <si>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</si>
  <si>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</si>
  <si>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</si>
  <si>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</si>
  <si>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</si>
  <si>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</si>
  <si>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</si>
  <si>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</si>
  <si>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</si>
  <si>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</si>
  <si>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</si>
  <si>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</si>
  <si>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</si>
  <si>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</si>
  <si>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</si>
  <si>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</si>
  <si>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</si>
  <si>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</si>
  <si>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</si>
  <si>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</si>
  <si>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</si>
  <si>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</si>
  <si>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</si>
  <si>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</si>
  <si>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</si>
  <si>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</si>
  <si>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</si>
  <si>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</si>
  <si>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</si>
  <si>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</si>
  <si>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</si>
  <si>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</si>
  <si>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</si>
  <si>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</si>
  <si>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</si>
  <si>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</si>
  <si>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</si>
  <si>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</si>
  <si>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</si>
  <si>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</si>
  <si>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</si>
  <si>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</si>
  <si>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</si>
  <si>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</si>
  <si>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</si>
  <si>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</si>
  <si>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</si>
  <si>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</si>
  <si>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</si>
  <si>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</si>
  <si>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</si>
  <si>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</si>
  <si>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</si>
  <si>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</si>
  <si>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</si>
  <si>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</si>
  <si>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</si>
  <si>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</si>
  <si>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</si>
  <si>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</si>
  <si>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</si>
  <si>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</si>
  <si>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</si>
  <si>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</si>
  <si>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</si>
  <si>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</si>
  <si>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</si>
  <si>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</si>
  <si>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</si>
  <si>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</si>
  <si>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</si>
  <si>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</si>
  <si>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</si>
  <si>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</si>
  <si>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</si>
  <si>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</si>
  <si>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</si>
  <si>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</si>
  <si>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</si>
  <si>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</si>
  <si>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</si>
  <si>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</si>
  <si>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</si>
  <si>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</si>
  <si>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</si>
  <si>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</si>
  <si>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</si>
  <si>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</si>
  <si>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</si>
  <si>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</si>
  <si>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</si>
  <si>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</si>
  <si>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</si>
  <si>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</si>
  <si>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</si>
  <si>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</si>
  <si>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</si>
  <si>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</si>
  <si>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</si>
  <si>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</si>
  <si>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</si>
  <si>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</si>
  <si>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</si>
  <si>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</si>
  <si>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</si>
  <si>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</si>
  <si>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</si>
  <si>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</si>
  <si>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</si>
  <si>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</si>
  <si>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</si>
  <si>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</si>
  <si>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</si>
  <si>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</si>
  <si>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</si>
  <si>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</si>
  <si>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</si>
  <si>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</si>
  <si>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</si>
  <si>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</si>
  <si>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</si>
  <si>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</si>
  <si>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</si>
  <si>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</si>
  <si>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</si>
  <si>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</si>
  <si>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</si>
  <si>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</si>
  <si>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</si>
  <si>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</si>
  <si>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</si>
  <si>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</si>
  <si>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</si>
  <si>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</si>
  <si>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</si>
  <si>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</si>
  <si>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</si>
  <si>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</si>
  <si>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</si>
  <si>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</si>
  <si>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</si>
  <si>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</si>
  <si>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</si>
  <si>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</si>
  <si>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</si>
  <si>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</si>
  <si>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</si>
  <si>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</si>
  <si>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</si>
  <si>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</si>
  <si>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</si>
  <si>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</si>
  <si>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</si>
  <si>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</si>
  <si>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</si>
  <si>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</si>
  <si>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</si>
  <si>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</si>
  <si>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</si>
  <si>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</si>
  <si>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</si>
  <si>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</si>
  <si>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</si>
  <si>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</si>
  <si>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</si>
  <si>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</si>
  <si>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</si>
  <si>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</si>
  <si>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</si>
  <si>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</si>
  <si>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</si>
  <si>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</si>
  <si>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</si>
  <si>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</si>
  <si>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</si>
  <si>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</si>
  <si>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</si>
  <si>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</si>
  <si>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</si>
  <si>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</si>
  <si>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</si>
  <si>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</si>
  <si>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</si>
  <si>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</si>
  <si>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</si>
  <si>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</si>
  <si>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</si>
  <si>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</si>
  <si>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</si>
  <si>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</si>
  <si>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</si>
  <si>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</si>
  <si>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</si>
  <si>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</si>
  <si>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</si>
  <si>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</si>
  <si>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</si>
  <si>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</si>
  <si>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</si>
  <si>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</si>
  <si>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</si>
  <si>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</si>
  <si>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</si>
  <si>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</si>
  <si>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</si>
  <si>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</si>
  <si>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</si>
  <si>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</si>
  <si>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</si>
  <si>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</si>
  <si>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</si>
  <si>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</si>
  <si>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</si>
  <si>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</si>
  <si>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</si>
  <si>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</si>
  <si>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</si>
  <si>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</si>
  <si>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</si>
  <si>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</si>
  <si>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</si>
  <si>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</si>
  <si>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</si>
  <si>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</si>
  <si>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</si>
  <si>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</si>
  <si>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</si>
  <si>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</si>
  <si>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</si>
  <si>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</si>
  <si>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</si>
  <si>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</si>
  <si>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</si>
  <si>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</si>
  <si>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</si>
  <si>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</si>
  <si>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</si>
  <si>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</si>
  <si>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</si>
  <si>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</si>
  <si>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</si>
  <si>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</si>
  <si>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</si>
  <si>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</si>
  <si>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</si>
  <si>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</si>
  <si>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</si>
  <si>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</si>
  <si>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</si>
  <si>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</si>
  <si>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</si>
  <si>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</si>
  <si>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</si>
  <si>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</si>
  <si>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</si>
  <si>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</si>
  <si>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</si>
  <si>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</si>
  <si>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</si>
  <si>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</si>
  <si>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</si>
  <si>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</si>
  <si>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</si>
  <si>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</si>
  <si>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</si>
  <si>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</si>
  <si>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</si>
  <si>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</si>
  <si>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</si>
  <si>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</si>
  <si>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</si>
  <si>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</si>
  <si>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</si>
  <si>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</si>
  <si>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</si>
  <si>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</si>
  <si>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</si>
  <si>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</si>
  <si>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</si>
  <si>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</si>
  <si>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</si>
  <si>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</si>
  <si>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</si>
  <si>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</si>
  <si>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</si>
  <si>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</si>
  <si>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</si>
  <si>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</si>
  <si>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</si>
  <si>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</si>
  <si>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</si>
  <si>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</si>
  <si>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</si>
  <si>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</si>
  <si>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</si>
  <si>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</si>
  <si>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</si>
  <si>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</si>
  <si>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</si>
  <si>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</si>
  <si>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</si>
  <si>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</si>
  <si>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</si>
  <si>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</si>
  <si>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</si>
  <si>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</si>
  <si>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</si>
  <si>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</si>
  <si>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</si>
  <si>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</si>
  <si>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</si>
  <si>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</si>
  <si>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</si>
  <si>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</si>
  <si>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</si>
  <si>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</si>
  <si>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</si>
  <si>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</si>
  <si>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</si>
  <si>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</si>
  <si>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</si>
  <si>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</si>
  <si>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</si>
  <si>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</si>
  <si>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</si>
  <si>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</si>
  <si>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</si>
  <si>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</si>
  <si>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</si>
  <si>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</si>
  <si>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</si>
  <si>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</si>
  <si>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</si>
  <si>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</si>
  <si>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</si>
  <si>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</si>
  <si>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</si>
  <si>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</si>
  <si>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</si>
  <si>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</si>
  <si>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</si>
  <si>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</si>
  <si>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</si>
  <si>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</si>
  <si>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</si>
  <si>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</si>
  <si>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</si>
  <si>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</si>
  <si>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</si>
  <si>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</si>
  <si>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</si>
  <si>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</si>
  <si>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</si>
  <si>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</si>
  <si>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</si>
  <si>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</si>
  <si>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</si>
  <si>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</si>
  <si>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</si>
  <si>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</si>
  <si>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</si>
  <si>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</si>
  <si>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</si>
  <si>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</si>
  <si>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</si>
  <si>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</si>
  <si>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</si>
  <si>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</si>
  <si>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</si>
  <si>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</si>
  <si>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</si>
  <si>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</si>
  <si>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</si>
  <si>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</si>
  <si>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</si>
  <si>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</si>
  <si>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</si>
  <si>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</si>
  <si>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</si>
  <si>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</si>
  <si>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</si>
  <si>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</si>
  <si>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</si>
  <si>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</si>
  <si>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</si>
  <si>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</si>
  <si>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</si>
  <si>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</si>
  <si>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</si>
  <si>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</si>
  <si>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</si>
  <si>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</si>
  <si>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</si>
  <si>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</si>
  <si>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</si>
  <si>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</si>
  <si>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</si>
  <si>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</si>
  <si>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</si>
  <si>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</si>
  <si>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</si>
  <si>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</si>
  <si>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</si>
  <si>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</si>
  <si>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</si>
  <si>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</si>
  <si>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</si>
  <si>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</si>
  <si>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</si>
  <si>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</si>
  <si>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</si>
  <si>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</si>
  <si>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</si>
  <si>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</si>
  <si>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</si>
  <si>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</si>
  <si>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</si>
  <si>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</si>
  <si>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</si>
  <si>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</si>
  <si>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</si>
  <si>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</si>
  <si>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</si>
  <si>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</si>
  <si>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</si>
  <si>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</si>
  <si>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</si>
  <si>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</si>
  <si>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</si>
  <si>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</si>
  <si>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</si>
  <si>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</si>
  <si>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</si>
  <si>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</si>
  <si>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</si>
  <si>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</si>
  <si>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</si>
  <si>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</si>
  <si>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</si>
  <si>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</si>
  <si>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</si>
  <si>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</si>
  <si>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</si>
  <si>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</si>
  <si>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</si>
  <si>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</si>
  <si>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</si>
  <si>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</si>
  <si>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</si>
  <si>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</si>
  <si>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</si>
  <si>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</si>
  <si>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</si>
  <si>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</si>
  <si>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</si>
  <si>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</si>
  <si>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</si>
  <si>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</si>
  <si>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</si>
  <si>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</si>
  <si>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</si>
  <si>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</si>
  <si>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</si>
  <si>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</si>
  <si>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</si>
  <si>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</si>
  <si>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</si>
  <si>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</si>
  <si>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</si>
  <si>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</si>
  <si>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</si>
  <si>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</si>
  <si>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</si>
  <si>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</si>
  <si>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</si>
  <si>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</si>
  <si>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</si>
  <si>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</si>
  <si>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</si>
  <si>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</si>
  <si>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</si>
  <si>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</si>
  <si>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</si>
  <si>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</si>
  <si>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</si>
  <si>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</si>
  <si>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</si>
  <si>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</si>
  <si>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</si>
  <si>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</si>
  <si>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</si>
  <si>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</si>
  <si>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</si>
  <si>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</si>
  <si>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</si>
  <si>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</si>
  <si>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</si>
  <si>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</si>
  <si>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</si>
  <si>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</si>
  <si>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</si>
  <si>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</si>
  <si>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</si>
  <si>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</si>
  <si>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</si>
  <si>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</si>
  <si>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</si>
  <si>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</si>
  <si>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</si>
  <si>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</si>
  <si>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</si>
  <si>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</si>
  <si>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</si>
  <si>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</si>
  <si>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</si>
  <si>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</si>
  <si>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</si>
  <si>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</si>
  <si>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</si>
  <si>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</si>
  <si>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</si>
  <si>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</si>
  <si>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</si>
  <si>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</si>
  <si>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</si>
  <si>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</si>
  <si>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</si>
  <si>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</si>
  <si>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</si>
  <si>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</si>
  <si>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</si>
  <si>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</si>
  <si>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</si>
  <si>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</si>
  <si>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</si>
  <si>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</si>
  <si>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</si>
  <si>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</si>
  <si>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</si>
  <si>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</si>
  <si>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</si>
  <si>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</si>
  <si>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</si>
  <si>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</si>
  <si>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</si>
  <si>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</si>
  <si>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</si>
  <si>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</si>
  <si>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</si>
  <si>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</si>
  <si>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</si>
  <si>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</si>
  <si>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</si>
  <si>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</si>
  <si>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</si>
  <si>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</si>
  <si>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</si>
  <si>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</si>
  <si>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</si>
  <si>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</si>
  <si>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</si>
  <si>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</si>
  <si>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</si>
  <si>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</si>
  <si>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</si>
  <si>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</si>
  <si>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</si>
  <si>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</si>
  <si>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</si>
  <si>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</si>
  <si>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</si>
  <si>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</si>
  <si>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</si>
  <si>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</si>
  <si>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</si>
  <si>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</si>
  <si>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</si>
  <si>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</si>
  <si>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</si>
  <si>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</si>
  <si>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</si>
  <si>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</si>
  <si>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</si>
  <si>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</si>
  <si>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</si>
  <si>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</si>
  <si>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</si>
  <si>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</si>
  <si>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</si>
  <si>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</si>
  <si>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</si>
  <si>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</si>
  <si>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</si>
  <si>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</si>
  <si>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</si>
  <si>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</si>
  <si>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</si>
  <si>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</si>
  <si>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</si>
  <si>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</si>
  <si>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</si>
  <si>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</si>
  <si>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</si>
  <si>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</si>
  <si>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</si>
  <si>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</si>
  <si>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</si>
  <si>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</si>
  <si>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</si>
  <si>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</si>
  <si>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</si>
  <si>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</si>
  <si>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</si>
  <si>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</si>
  <si>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</si>
  <si>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</si>
  <si>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</si>
  <si>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</si>
  <si>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</si>
  <si>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</si>
  <si>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</si>
  <si>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</si>
  <si>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</si>
  <si>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</si>
  <si>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</si>
  <si>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</si>
  <si>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</si>
  <si>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</si>
  <si>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</si>
  <si>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</si>
  <si>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</si>
  <si>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</si>
  <si>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</si>
  <si>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</si>
  <si>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</si>
  <si>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</si>
  <si>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</si>
  <si>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</si>
  <si>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</si>
  <si>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</si>
  <si>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</si>
  <si>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</si>
  <si>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</si>
  <si>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</si>
  <si>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</si>
  <si>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</si>
  <si>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</si>
  <si>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</si>
  <si>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</si>
  <si>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</si>
  <si>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</si>
  <si>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</si>
  <si>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</si>
  <si>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</si>
  <si>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</si>
  <si>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</si>
  <si>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</si>
  <si>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</si>
  <si>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</si>
  <si>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</si>
  <si>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</si>
  <si>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</si>
  <si>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</si>
  <si>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</si>
  <si>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</si>
  <si>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</si>
  <si>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</si>
  <si>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</si>
  <si>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</si>
  <si>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</si>
  <si>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</si>
  <si>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</si>
  <si>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</si>
  <si>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</si>
  <si>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</si>
  <si>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</si>
  <si>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</si>
  <si>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</si>
  <si>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</si>
  <si>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</si>
  <si>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</si>
  <si>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</si>
  <si>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</si>
  <si>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</si>
  <si>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</si>
  <si>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</si>
  <si>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</si>
  <si>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</si>
  <si>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</si>
  <si>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</si>
  <si>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</si>
  <si>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</si>
  <si>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</si>
  <si>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</si>
  <si>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</si>
  <si>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</si>
  <si>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</si>
  <si>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</si>
  <si>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</si>
  <si>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</si>
  <si>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</si>
  <si>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</si>
  <si>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</si>
  <si>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</si>
  <si>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</si>
  <si>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</si>
  <si>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</si>
  <si>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</si>
  <si>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</si>
  <si>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</si>
  <si>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</si>
  <si>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</si>
  <si>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</si>
  <si>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</si>
  <si>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</si>
  <si>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</si>
  <si>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</si>
  <si>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</si>
  <si>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</si>
  <si>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</si>
  <si>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</si>
  <si>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</si>
  <si>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</si>
  <si>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</si>
  <si>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</si>
  <si>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</si>
  <si>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</si>
  <si>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</si>
  <si>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</si>
  <si>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</si>
  <si>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</si>
  <si>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</si>
  <si>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</si>
  <si>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</si>
  <si>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</si>
  <si>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</si>
  <si>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</si>
  <si>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</si>
  <si>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</si>
  <si>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</si>
  <si>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</si>
  <si>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</si>
  <si>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</si>
  <si>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</si>
  <si>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</si>
  <si>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</si>
  <si>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</si>
  <si>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</si>
  <si>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</si>
  <si>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</si>
  <si>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</si>
  <si>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</si>
  <si>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</si>
  <si>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</si>
  <si>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</si>
  <si>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</si>
  <si>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</si>
  <si>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</si>
  <si>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</si>
  <si>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</si>
  <si>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</si>
  <si>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</si>
  <si>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</si>
  <si>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</si>
  <si>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</si>
  <si>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</si>
  <si>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</si>
  <si>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</si>
  <si>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</si>
  <si>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</si>
  <si>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</si>
  <si>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</si>
  <si>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</si>
  <si>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</si>
  <si>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</si>
  <si>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</si>
  <si>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</si>
  <si>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</si>
  <si>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</si>
  <si>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</si>
  <si>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</si>
  <si>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</si>
  <si>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</si>
  <si>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</si>
  <si>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</si>
  <si>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</si>
  <si>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</si>
  <si>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</si>
  <si>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</si>
  <si>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</si>
  <si>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</si>
  <si>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</si>
  <si>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</si>
  <si>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</si>
  <si>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</si>
  <si>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</si>
  <si>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</si>
  <si>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</si>
  <si>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</si>
  <si>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</si>
  <si>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</si>
  <si>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</si>
  <si>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</si>
  <si>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</si>
  <si>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</si>
  <si>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</si>
  <si>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</si>
  <si>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</si>
  <si>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</si>
  <si>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</si>
  <si>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</si>
  <si>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</si>
  <si>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</si>
  <si>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</si>
  <si>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</si>
  <si>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</si>
  <si>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</si>
  <si>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</si>
  <si>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</si>
  <si>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</si>
  <si>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</si>
  <si>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</si>
  <si>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</si>
  <si>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</si>
  <si>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</si>
  <si>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</si>
  <si>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</si>
  <si>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</si>
  <si>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</si>
  <si>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</si>
  <si>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</si>
  <si>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</si>
  <si>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</si>
  <si>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</si>
  <si>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</si>
  <si>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</si>
  <si>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</si>
  <si>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</si>
  <si>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</si>
  <si>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</si>
  <si>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</si>
  <si>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</si>
  <si>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</si>
  <si>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</si>
  <si>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</si>
  <si>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</si>
  <si>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</si>
  <si>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</si>
  <si>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</si>
  <si>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</si>
  <si>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</si>
  <si>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</si>
  <si>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</si>
  <si>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</si>
  <si>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</si>
  <si>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</si>
  <si>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</si>
  <si>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</si>
  <si>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</si>
  <si>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</si>
  <si>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</si>
  <si>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</si>
  <si>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</si>
  <si>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</si>
  <si>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</si>
  <si>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</si>
  <si>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</si>
  <si>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</si>
  <si>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</si>
  <si>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</si>
  <si>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</si>
  <si>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</si>
  <si>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</si>
  <si>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</si>
  <si>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</si>
  <si>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</si>
  <si>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</si>
  <si>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</si>
  <si>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</si>
  <si>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</si>
  <si>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</si>
  <si>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</si>
  <si>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</si>
  <si>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</si>
  <si>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</si>
  <si>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</si>
  <si>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</si>
  <si>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</si>
  <si>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</si>
  <si>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</si>
  <si>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</si>
  <si>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</si>
  <si>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</si>
  <si>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</si>
  <si>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</si>
  <si>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</si>
  <si>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</si>
  <si>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</si>
  <si>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</si>
  <si>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</si>
  <si>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</si>
  <si>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</si>
  <si>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</si>
  <si>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</si>
  <si>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</si>
  <si>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</si>
  <si>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</si>
  <si>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</si>
  <si>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</si>
  <si>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</si>
  <si>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</si>
  <si>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</si>
  <si>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</si>
  <si>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</si>
  <si>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</si>
  <si>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</si>
  <si>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</si>
  <si>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</si>
  <si>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</si>
  <si>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</si>
  <si>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</si>
  <si>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</si>
  <si>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</si>
  <si>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</si>
  <si>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</si>
  <si>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</si>
  <si>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</si>
  <si>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</si>
  <si>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</si>
  <si>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</si>
  <si>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</si>
  <si>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</si>
  <si>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</si>
  <si>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</si>
  <si>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</si>
  <si>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</si>
  <si>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</si>
  <si>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</si>
  <si>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</si>
  <si>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</si>
  <si>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</si>
  <si>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</si>
  <si>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</si>
  <si>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</si>
  <si>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</si>
  <si>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</si>
  <si>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</si>
  <si>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</si>
  <si>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</si>
  <si>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</si>
  <si>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</si>
  <si>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</si>
  <si>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</si>
  <si>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</si>
  <si>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</si>
  <si>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</si>
  <si>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</si>
  <si>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</si>
  <si>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</si>
  <si>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</si>
  <si>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</si>
  <si>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</si>
  <si>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</si>
  <si>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</si>
  <si>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</si>
  <si>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</si>
  <si>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</si>
  <si>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</si>
  <si>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</si>
  <si>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</si>
  <si>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</si>
  <si>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</si>
  <si>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</si>
  <si>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</si>
  <si>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</si>
  <si>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</si>
  <si>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</si>
  <si>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</si>
  <si>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</si>
  <si>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</si>
  <si>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</si>
  <si>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</si>
  <si>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</si>
  <si>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</si>
  <si>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</si>
  <si>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</si>
  <si>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</si>
  <si>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</si>
  <si>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</si>
  <si>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</si>
  <si>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</si>
  <si>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</si>
  <si>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</si>
  <si>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</si>
  <si>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</si>
  <si>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</si>
  <si>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</si>
  <si>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</si>
  <si>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</si>
  <si>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</si>
  <si>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</si>
  <si>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</si>
  <si>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</si>
  <si>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</si>
  <si>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</si>
  <si>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</si>
  <si>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</si>
  <si>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</si>
  <si>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</si>
  <si>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</si>
  <si>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</si>
  <si>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</si>
  <si>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</si>
  <si>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</si>
  <si>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</si>
  <si>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</si>
  <si>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</si>
  <si>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</si>
  <si>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</si>
  <si>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</si>
  <si>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</si>
  <si>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</si>
  <si>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</si>
  <si>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</si>
  <si>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</si>
  <si>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</si>
  <si>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</si>
  <si>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</si>
  <si>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</si>
  <si>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</si>
  <si>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</si>
  <si>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</si>
  <si>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</si>
  <si>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</si>
  <si>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</si>
  <si>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</si>
  <si>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</si>
  <si>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</si>
  <si>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</si>
  <si>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</si>
  <si>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</si>
  <si>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</si>
  <si>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</si>
  <si>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</si>
  <si>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</si>
  <si>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</si>
  <si>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</si>
  <si>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</si>
  <si>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</si>
  <si>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</si>
  <si>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</si>
  <si>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</si>
  <si>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</si>
  <si>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</si>
  <si>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</si>
  <si>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</si>
  <si>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</si>
  <si>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</si>
  <si>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</si>
  <si>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</si>
  <si>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</si>
  <si>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</si>
  <si>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</si>
  <si>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</si>
  <si>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</si>
  <si>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</si>
  <si>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</si>
  <si>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</si>
  <si>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</si>
  <si>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</si>
  <si>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</si>
  <si>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</si>
  <si>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</si>
  <si>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</si>
  <si>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</si>
  <si>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</si>
  <si>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</si>
  <si>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</si>
  <si>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</si>
  <si>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</si>
  <si>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</si>
  <si>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</si>
  <si>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</si>
  <si>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</si>
  <si>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</si>
  <si>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</si>
  <si>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</si>
  <si>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</si>
  <si>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</si>
  <si>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</si>
  <si>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</si>
  <si>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</si>
  <si>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</si>
  <si>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</si>
  <si>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</si>
  <si>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</si>
  <si>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</si>
  <si>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</si>
  <si>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</si>
  <si>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</si>
  <si>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</si>
  <si>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</si>
  <si>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</si>
  <si>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</si>
  <si>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</si>
  <si>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</si>
  <si>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</si>
  <si>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</si>
  <si>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</si>
  <si>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</si>
  <si>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</si>
  <si>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</si>
  <si>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</si>
  <si>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</si>
  <si>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</si>
  <si>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</si>
  <si>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</si>
  <si>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</si>
  <si>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</si>
  <si>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</si>
  <si>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</si>
  <si>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</si>
  <si>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</si>
  <si>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</si>
  <si>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</si>
  <si>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</si>
  <si>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</si>
  <si>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</si>
  <si>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</si>
  <si>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</si>
  <si>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</si>
  <si>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</si>
  <si>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</si>
  <si>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</si>
  <si>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</si>
  <si>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</si>
  <si>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</si>
  <si>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</si>
  <si>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</si>
  <si>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</si>
  <si>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</si>
  <si>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</si>
  <si>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</si>
  <si>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</si>
  <si>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</si>
  <si>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</si>
  <si>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</si>
  <si>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</si>
  <si>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</si>
  <si>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</si>
  <si>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</si>
  <si>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</si>
  <si>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</si>
  <si>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</si>
  <si>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</si>
  <si>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</si>
  <si>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</si>
  <si>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</si>
  <si>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</si>
  <si>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</si>
  <si>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</si>
  <si>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</si>
  <si>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</si>
  <si>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</si>
  <si>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</si>
  <si>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</si>
  <si>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</si>
  <si>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</si>
  <si>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</si>
  <si>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</si>
  <si>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</si>
  <si>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</si>
  <si>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</si>
  <si>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</si>
  <si>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</si>
  <si>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</si>
  <si>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</si>
  <si>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</si>
  <si>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</si>
  <si>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</si>
  <si>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</si>
  <si>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</si>
  <si>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</si>
  <si>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</si>
  <si>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</si>
  <si>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</si>
  <si>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</si>
  <si>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</si>
  <si>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</si>
  <si>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</si>
  <si>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</si>
  <si>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</si>
  <si>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</si>
  <si>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</si>
  <si>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</si>
  <si>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</si>
  <si>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</si>
  <si>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</si>
  <si>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</si>
  <si>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</si>
  <si>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</si>
  <si>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</si>
  <si>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</si>
  <si>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</si>
  <si>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</si>
  <si>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</si>
  <si>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</si>
  <si>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</si>
  <si>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</si>
  <si>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</si>
  <si>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</si>
  <si>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</si>
  <si>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</si>
  <si>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</si>
  <si>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</si>
  <si>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</si>
  <si>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</si>
  <si>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</si>
  <si>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</si>
  <si>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</si>
  <si>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</si>
  <si>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</si>
  <si>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</si>
  <si>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</si>
  <si>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</si>
  <si>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</si>
  <si>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</si>
  <si>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</si>
  <si>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</si>
  <si>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</si>
  <si>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</si>
  <si>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</si>
  <si>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</si>
  <si>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</si>
  <si>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</si>
  <si>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</si>
  <si>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</si>
  <si>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</si>
  <si>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</si>
  <si>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</si>
  <si>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</si>
  <si>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</si>
  <si>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</si>
  <si>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</si>
  <si>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</si>
  <si>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</si>
  <si>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</si>
  <si>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</si>
  <si>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</si>
  <si>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</si>
  <si>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</si>
  <si>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</si>
  <si>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</si>
  <si>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</si>
  <si>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</si>
  <si>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</si>
  <si>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</si>
  <si>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</si>
  <si>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</si>
  <si>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</si>
  <si>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</si>
  <si>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</si>
  <si>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</si>
  <si>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</si>
  <si>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</si>
  <si>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</si>
  <si>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</si>
  <si>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</si>
  <si>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</si>
  <si>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</si>
  <si>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</si>
  <si>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</si>
  <si>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</si>
  <si>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</si>
  <si>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</si>
  <si>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</si>
  <si>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</si>
  <si>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</si>
  <si>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</si>
  <si>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</si>
  <si>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</si>
  <si>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</si>
  <si>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</si>
  <si>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</si>
  <si>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</si>
  <si>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</si>
  <si>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</si>
  <si>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</si>
  <si>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</si>
  <si>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</si>
  <si>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</si>
  <si>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</si>
  <si>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</si>
  <si>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</si>
  <si>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</si>
  <si>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</si>
  <si>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</si>
  <si>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</si>
  <si>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</si>
  <si>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</si>
  <si>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</si>
  <si>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</si>
  <si>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</si>
  <si>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</si>
  <si>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</si>
  <si>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</si>
  <si>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</si>
  <si>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</si>
  <si>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</si>
  <si>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</si>
  <si>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</si>
  <si>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</si>
  <si>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</si>
  <si>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</si>
  <si>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</si>
  <si>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</si>
  <si>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</si>
  <si>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</si>
  <si>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</si>
  <si>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</si>
  <si>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</si>
  <si>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</si>
  <si>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</si>
  <si>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</si>
  <si>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</si>
  <si>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</si>
  <si>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</si>
  <si>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</si>
  <si>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</si>
  <si>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</si>
  <si>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</si>
  <si>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</si>
  <si>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</si>
  <si>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</si>
  <si>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</si>
  <si>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</si>
  <si>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</si>
  <si>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</si>
  <si>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</si>
  <si>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</si>
  <si>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</si>
  <si>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</si>
  <si>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</si>
  <si>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</si>
  <si>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</si>
  <si>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</si>
  <si>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</si>
  <si>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</si>
  <si>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</si>
  <si>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</si>
  <si>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</si>
  <si>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</si>
  <si>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</si>
  <si>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</si>
  <si>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</si>
  <si>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</si>
  <si>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</si>
  <si>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</si>
  <si>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</si>
  <si>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</si>
  <si>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</si>
  <si>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</si>
  <si>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</si>
  <si>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</si>
  <si>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</si>
  <si>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</si>
  <si>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</si>
  <si>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</si>
  <si>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</si>
  <si>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</si>
  <si>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</si>
  <si>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</si>
  <si>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</si>
  <si>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</si>
  <si>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</si>
  <si>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</si>
  <si>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</si>
  <si>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</si>
  <si>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</si>
  <si>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</si>
  <si>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</si>
  <si>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</si>
  <si>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</si>
  <si>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</si>
  <si>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</si>
  <si>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</si>
  <si>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</si>
  <si>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</si>
  <si>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</si>
  <si>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</si>
  <si>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</si>
  <si>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</si>
  <si>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</si>
  <si>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</si>
  <si>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</si>
  <si>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</si>
  <si>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</si>
  <si>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</si>
  <si>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</si>
  <si>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</si>
  <si>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</si>
  <si>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</si>
  <si>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</si>
  <si>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</si>
  <si>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</si>
  <si>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</si>
  <si>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</si>
  <si>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</si>
  <si>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</si>
  <si>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</si>
  <si>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</si>
  <si>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</si>
  <si>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</si>
  <si>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</si>
  <si>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</si>
  <si>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</si>
  <si>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</si>
  <si>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</si>
  <si>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</si>
  <si>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</si>
  <si>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</si>
  <si>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</si>
  <si>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</si>
  <si>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</si>
  <si>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</si>
  <si>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</si>
  <si>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</si>
  <si>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</si>
  <si>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</si>
  <si>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</si>
  <si>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</si>
  <si>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</si>
  <si>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</si>
  <si>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</si>
  <si>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</si>
  <si>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</si>
  <si>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</si>
  <si>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</si>
  <si>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</si>
  <si>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</si>
  <si>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</si>
  <si>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</si>
  <si>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</si>
  <si>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</si>
  <si>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</si>
  <si>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</si>
  <si>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</si>
  <si>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</si>
  <si>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</si>
  <si>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</si>
  <si>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</si>
  <si>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</si>
  <si>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</si>
  <si>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</si>
  <si>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</si>
  <si>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</si>
  <si>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</si>
  <si>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</si>
  <si>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</si>
  <si>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</si>
  <si>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</si>
  <si>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</si>
  <si>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</si>
  <si>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</si>
  <si>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</si>
  <si>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</si>
  <si>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</si>
  <si>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</si>
  <si>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</si>
  <si>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</si>
  <si>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</si>
  <si>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</si>
  <si>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</si>
  <si>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</si>
  <si>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</si>
  <si>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</si>
  <si>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</si>
  <si>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</si>
  <si>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</si>
  <si>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</si>
  <si>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</si>
  <si>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</si>
  <si>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</si>
  <si>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</si>
  <si>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</si>
  <si>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</si>
  <si>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</si>
  <si>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</si>
  <si>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</si>
  <si>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</si>
  <si>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</si>
  <si>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</si>
  <si>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</si>
  <si>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</si>
  <si>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</si>
  <si>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</si>
  <si>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</si>
  <si>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</si>
  <si>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</si>
  <si>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</si>
  <si>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</si>
  <si>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</si>
  <si>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</si>
  <si>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</si>
  <si>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</si>
  <si>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</si>
  <si>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</si>
  <si>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</si>
  <si>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</si>
  <si>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</si>
  <si>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</si>
  <si>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</si>
  <si>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</si>
  <si>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</si>
  <si>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</si>
  <si>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</si>
  <si>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</si>
  <si>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</si>
  <si>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</si>
  <si>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</si>
  <si>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</si>
  <si>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</si>
  <si>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</si>
  <si>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</si>
  <si>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</si>
  <si>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</si>
  <si>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</si>
  <si>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</si>
  <si>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</si>
  <si>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</si>
  <si>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</si>
  <si>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</si>
  <si>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</si>
  <si>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</si>
  <si>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</si>
  <si>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</si>
  <si>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</si>
  <si>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</si>
  <si>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</si>
  <si>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</si>
  <si>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</si>
  <si>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</si>
  <si>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</si>
  <si>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</si>
  <si>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</si>
  <si>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</si>
  <si>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</si>
  <si>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</si>
  <si>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</si>
  <si>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</si>
  <si>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</si>
  <si>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</si>
  <si>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</si>
  <si>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</si>
  <si>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</si>
  <si>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</si>
  <si>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</si>
  <si>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</si>
  <si>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</si>
  <si>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</si>
  <si>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</si>
  <si>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</si>
  <si>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</si>
  <si>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</si>
  <si>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</si>
  <si>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</si>
  <si>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</si>
  <si>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</si>
  <si>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</si>
  <si>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</si>
  <si>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</si>
  <si>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</si>
  <si>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</si>
  <si>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</si>
  <si>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</si>
  <si>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</si>
  <si>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</si>
  <si>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</si>
  <si>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</si>
  <si>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</si>
  <si>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</si>
  <si>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</si>
  <si>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</si>
  <si>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</si>
  <si>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</si>
  <si>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</si>
  <si>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</si>
  <si>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</si>
  <si>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</si>
  <si>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</si>
  <si>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</si>
  <si>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</si>
  <si>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</si>
  <si>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</si>
  <si>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</si>
  <si>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</si>
  <si>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</si>
  <si>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</si>
  <si>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</si>
  <si>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</si>
  <si>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</si>
  <si>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</si>
  <si>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</si>
  <si>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</si>
  <si>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</si>
  <si>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</si>
  <si>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</si>
  <si>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</si>
  <si>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</si>
  <si>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</si>
  <si>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</si>
  <si>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</si>
  <si>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</si>
  <si>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</si>
  <si>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</si>
  <si>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</si>
  <si>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</si>
  <si>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</si>
  <si>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</si>
  <si>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</si>
  <si>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</si>
  <si>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</si>
  <si>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</si>
  <si>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</si>
  <si>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</si>
  <si>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</si>
  <si>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</si>
  <si>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</si>
  <si>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</si>
  <si>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</si>
  <si>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</si>
  <si>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</si>
  <si>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</si>
  <si>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</si>
  <si>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</si>
  <si>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</si>
  <si>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</si>
  <si>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</si>
  <si>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</si>
  <si>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</si>
  <si>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</si>
  <si>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</si>
  <si>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</si>
  <si>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</si>
  <si>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</si>
  <si>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</si>
  <si>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</si>
  <si>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</si>
  <si>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</si>
  <si>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</si>
  <si>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</si>
  <si>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</si>
  <si>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</si>
  <si>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</si>
  <si>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</si>
  <si>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</si>
  <si>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</si>
  <si>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</si>
  <si>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</si>
  <si>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</si>
  <si>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</si>
  <si>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</si>
  <si>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</si>
  <si>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</si>
  <si>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</si>
  <si>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</si>
  <si>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</si>
  <si>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</si>
  <si>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</si>
  <si>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</si>
  <si>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</si>
  <si>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</si>
  <si>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</si>
  <si>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</si>
  <si>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</si>
  <si>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</si>
  <si>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</si>
  <si>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</si>
  <si>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</si>
  <si>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</si>
  <si>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</si>
  <si>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</si>
  <si>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</si>
  <si>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</si>
  <si>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</si>
  <si>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</si>
  <si>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</si>
  <si>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</si>
  <si>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</si>
  <si>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</si>
  <si>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</si>
  <si>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</si>
  <si>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</si>
  <si>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</si>
  <si>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</si>
  <si>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</si>
  <si>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</si>
  <si>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</si>
  <si>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</si>
  <si>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</si>
  <si>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</si>
  <si>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</si>
  <si>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</si>
  <si>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</si>
  <si>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</si>
  <si>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</si>
  <si>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</si>
  <si>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</si>
  <si>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</si>
  <si>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</si>
  <si>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</si>
  <si>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</si>
  <si>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</si>
  <si>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</si>
  <si>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</si>
  <si>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</si>
  <si>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</si>
  <si>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</si>
  <si>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</si>
  <si>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</si>
  <si>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</si>
  <si>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</si>
  <si>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</si>
  <si>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</si>
  <si>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</si>
  <si>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</si>
  <si>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</si>
  <si>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</si>
  <si>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</si>
  <si>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</si>
  <si>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</si>
  <si>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</si>
  <si>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</si>
  <si>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</si>
  <si>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</si>
  <si>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</si>
  <si>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</si>
  <si>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</si>
  <si>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</si>
  <si>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</si>
  <si>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</si>
  <si>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</si>
  <si>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</si>
  <si>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</si>
  <si>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</si>
  <si>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</si>
  <si>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</si>
  <si>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</si>
  <si>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</si>
  <si>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</si>
  <si>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</si>
  <si>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</si>
  <si>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</si>
  <si>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</si>
  <si>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</si>
  <si>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</si>
  <si>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</si>
  <si>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</si>
  <si>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</si>
  <si>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</si>
  <si>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</si>
  <si>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</si>
  <si>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</si>
  <si>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</si>
  <si>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</si>
  <si>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</si>
  <si>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</si>
  <si>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</si>
  <si>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</si>
  <si>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</si>
  <si>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</si>
  <si>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</si>
  <si>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</si>
  <si>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</si>
  <si>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</si>
  <si>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</si>
  <si>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</si>
  <si>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</si>
  <si>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</si>
  <si>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</si>
  <si>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</si>
  <si>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</si>
  <si>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</si>
  <si>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</si>
  <si>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</si>
  <si>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</si>
  <si>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</si>
  <si>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</si>
  <si>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</si>
  <si>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</si>
  <si>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</si>
  <si>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</si>
  <si>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</si>
  <si>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</si>
  <si>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</si>
  <si>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</si>
  <si>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</si>
  <si>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</si>
  <si>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</si>
  <si>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</si>
  <si>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</si>
  <si>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</si>
  <si>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</si>
  <si>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</si>
  <si>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</si>
  <si>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</si>
  <si>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</si>
  <si>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</si>
  <si>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</si>
  <si>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</si>
  <si>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</si>
  <si>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</si>
  <si>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</si>
  <si>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</si>
  <si>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</si>
  <si>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</si>
  <si>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</si>
  <si>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</si>
  <si>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</si>
  <si>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</si>
  <si>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</si>
  <si>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</si>
  <si>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</si>
  <si>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</si>
  <si>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</si>
  <si>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</si>
  <si>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</si>
  <si>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</si>
  <si>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</si>
  <si>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</si>
  <si>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</si>
  <si>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</si>
  <si>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</si>
  <si>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</si>
  <si>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</si>
  <si>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</si>
  <si>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</si>
  <si>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</si>
  <si>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</si>
  <si>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</si>
  <si>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</si>
  <si>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</si>
  <si>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</si>
  <si>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</si>
  <si>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</si>
  <si>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</si>
  <si>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</si>
  <si>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</si>
  <si>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</si>
  <si>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</si>
  <si>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</si>
  <si>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</si>
  <si>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</si>
  <si>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</si>
  <si>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</si>
  <si>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</si>
  <si>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</si>
  <si>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</si>
  <si>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</si>
  <si>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</si>
  <si>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</si>
  <si>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</si>
  <si>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</si>
  <si>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</si>
  <si>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</si>
  <si>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</si>
  <si>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</si>
  <si>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</si>
  <si>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</si>
  <si>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</si>
  <si>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</si>
  <si>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</si>
  <si>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</si>
  <si>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</si>
  <si>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</si>
  <si>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</si>
  <si>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</si>
  <si>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</si>
  <si>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</si>
  <si>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</si>
  <si>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</si>
  <si>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</si>
  <si>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</si>
  <si>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</si>
  <si>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</si>
  <si>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</si>
  <si>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</si>
  <si>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</si>
  <si>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</si>
  <si>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</si>
  <si>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</si>
  <si>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</si>
  <si>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</si>
  <si>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</si>
  <si>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</si>
  <si>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</si>
  <si>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</si>
  <si>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</si>
  <si>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</si>
  <si>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</si>
  <si>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</si>
  <si>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</si>
  <si>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</si>
  <si>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</si>
  <si>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</si>
  <si>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</si>
  <si>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</si>
  <si>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</si>
  <si>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</si>
  <si>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</si>
  <si>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</si>
  <si>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</si>
  <si>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</si>
  <si>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</si>
  <si>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</si>
  <si>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</si>
  <si>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</si>
  <si>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</si>
  <si>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</si>
  <si>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</si>
  <si>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</si>
  <si>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</si>
  <si>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</si>
  <si>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</si>
  <si>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</si>
  <si>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</si>
  <si>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</si>
  <si>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</si>
  <si>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</si>
  <si>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</si>
  <si>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</si>
  <si>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</si>
  <si>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</si>
  <si>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</si>
  <si>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</si>
  <si>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</si>
  <si>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</si>
  <si>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</si>
  <si>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</si>
  <si>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</si>
  <si>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</si>
  <si>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</si>
  <si>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</si>
  <si>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</si>
  <si>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</si>
  <si>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</si>
  <si>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</si>
  <si>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</si>
  <si>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</si>
  <si>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</si>
  <si>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</si>
  <si>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</si>
  <si>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</si>
  <si>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</si>
  <si>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</si>
  <si>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</si>
  <si>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</si>
  <si>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</si>
  <si>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</si>
  <si>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</si>
  <si>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</si>
  <si>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</si>
  <si>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</si>
  <si>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</si>
  <si>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</si>
  <si>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</si>
  <si>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</si>
  <si>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</si>
  <si>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</si>
  <si>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</si>
  <si>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</si>
  <si>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</si>
  <si>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</si>
  <si>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</si>
  <si>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</si>
  <si>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</si>
  <si>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</si>
  <si>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</si>
  <si>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</si>
  <si>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</si>
  <si>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</si>
  <si>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</si>
  <si>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</si>
  <si>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</si>
  <si>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</si>
  <si>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</si>
  <si>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</si>
  <si>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</si>
  <si>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</si>
  <si>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</si>
  <si>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</si>
  <si>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</si>
  <si>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</si>
  <si>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</si>
  <si>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</si>
  <si>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</si>
  <si>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</si>
  <si>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</si>
  <si>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</si>
  <si>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</si>
  <si>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</si>
  <si>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</si>
  <si>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</si>
  <si>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</si>
  <si>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</si>
  <si>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</si>
  <si>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</si>
  <si>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</si>
  <si>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</si>
  <si>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</si>
  <si>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</si>
  <si>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</si>
  <si>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</si>
  <si>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</si>
  <si>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</si>
  <si>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</si>
  <si>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</si>
  <si>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</si>
  <si>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</si>
  <si>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</si>
  <si>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</si>
  <si>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</si>
  <si>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</si>
  <si>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</si>
  <si>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</si>
  <si>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</si>
  <si>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</si>
  <si>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</si>
  <si>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</si>
  <si>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</si>
  <si>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</si>
  <si>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</si>
  <si>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</si>
  <si>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</si>
  <si>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</si>
  <si>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</si>
  <si>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</si>
  <si>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</si>
  <si>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</si>
  <si>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</si>
  <si>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</si>
  <si>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</si>
  <si>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</si>
  <si>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</si>
  <si>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</si>
  <si>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</si>
  <si>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</si>
  <si>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</si>
  <si>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</si>
  <si>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</si>
  <si>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</si>
  <si>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</si>
  <si>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</si>
  <si>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</si>
  <si>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</si>
  <si>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</si>
  <si>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</si>
  <si>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</si>
  <si>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</si>
  <si>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</si>
  <si>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</si>
  <si>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</si>
  <si>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</si>
  <si>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</si>
  <si>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</si>
  <si>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</si>
  <si>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</si>
  <si>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</si>
  <si>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</si>
  <si>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</si>
  <si>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</si>
  <si>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</si>
  <si>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</si>
  <si>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</si>
  <si>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</si>
  <si>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</si>
  <si>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</si>
  <si>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</si>
  <si>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</si>
  <si>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</si>
  <si>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</si>
  <si>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</si>
  <si>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</si>
  <si>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</si>
  <si>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</si>
  <si>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</si>
  <si>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</si>
  <si>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</si>
  <si>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</si>
  <si>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</si>
  <si>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</si>
  <si>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</si>
  <si>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</si>
  <si>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</si>
  <si>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</si>
  <si>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</si>
  <si>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</si>
  <si>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</si>
  <si>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</si>
  <si>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</si>
  <si>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</si>
  <si>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</si>
  <si>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</si>
  <si>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</si>
  <si>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</si>
  <si>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</si>
  <si>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</si>
  <si>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</si>
  <si>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</si>
  <si>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</si>
  <si>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</si>
  <si>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</si>
  <si>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</si>
  <si>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</si>
  <si>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</si>
  <si>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</si>
  <si>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</si>
  <si>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</si>
  <si>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</si>
  <si>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</si>
  <si>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</si>
  <si>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</si>
  <si>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</si>
  <si>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</si>
  <si>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</si>
  <si>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</si>
  <si>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</si>
  <si>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</si>
  <si>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</si>
  <si>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</si>
  <si>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</si>
  <si>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</si>
  <si>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</si>
  <si>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</si>
  <si>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</si>
  <si>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</si>
  <si>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</si>
  <si>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</si>
  <si>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</si>
  <si>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</si>
  <si>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</si>
  <si>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</si>
  <si>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</si>
  <si>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</si>
  <si>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</si>
  <si>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</si>
  <si>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</si>
  <si>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</si>
  <si>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</si>
  <si>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</si>
  <si>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</si>
  <si>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</si>
  <si>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</si>
  <si>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</si>
  <si>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</si>
  <si>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</si>
  <si>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</si>
  <si>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</si>
  <si>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</si>
  <si>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</si>
  <si>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</si>
  <si>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</si>
  <si>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</si>
  <si>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</si>
  <si>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</si>
  <si>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</si>
  <si>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</si>
  <si>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</si>
  <si>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</si>
  <si>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</si>
  <si>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</si>
  <si>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</si>
  <si>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</si>
  <si>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</si>
  <si>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</si>
  <si>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</si>
  <si>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</si>
  <si>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</si>
  <si>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</si>
  <si>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</si>
  <si>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</si>
  <si>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</si>
  <si>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</si>
  <si>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</si>
  <si>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</si>
  <si>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</si>
  <si>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</si>
  <si>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</si>
  <si>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</si>
  <si>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</si>
  <si>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</si>
  <si>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</si>
  <si>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</si>
  <si>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</si>
  <si>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</si>
  <si>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</si>
  <si>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</si>
  <si>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</si>
  <si>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</si>
  <si>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</si>
  <si>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</si>
  <si>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</si>
  <si>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</si>
  <si>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</si>
  <si>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</si>
  <si>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</si>
  <si>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</si>
  <si>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</si>
  <si>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</si>
  <si>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</si>
  <si>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</si>
  <si>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</si>
  <si>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</si>
  <si>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</si>
  <si>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</si>
  <si>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</si>
  <si>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</si>
  <si>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</si>
  <si>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</si>
  <si>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</si>
  <si>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</si>
  <si>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</si>
  <si>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</si>
  <si>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</si>
  <si>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</si>
  <si>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</si>
  <si>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</si>
  <si>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</si>
  <si>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</si>
  <si>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</si>
  <si>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</si>
  <si>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</si>
  <si>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</si>
  <si>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</si>
  <si>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</si>
  <si>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</si>
  <si>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</si>
  <si>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</si>
  <si>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</si>
  <si>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</si>
  <si>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</si>
  <si>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</si>
  <si>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</si>
  <si>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</si>
  <si>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</si>
  <si>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</si>
  <si>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</si>
  <si>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</si>
  <si>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</si>
  <si>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</si>
  <si>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</si>
  <si>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</si>
  <si>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</si>
  <si>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</si>
  <si>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</si>
  <si>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</si>
  <si>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</si>
  <si>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</si>
  <si>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</si>
  <si>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</si>
  <si>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</si>
  <si>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</si>
  <si>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</si>
  <si>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</si>
  <si>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</si>
  <si>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</si>
  <si>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</si>
  <si>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</si>
  <si>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</si>
  <si>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</si>
  <si>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</si>
  <si>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</si>
  <si>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</si>
  <si>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</si>
  <si>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</si>
  <si>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</si>
  <si>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</si>
  <si>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</si>
  <si>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</si>
  <si>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</si>
  <si>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</si>
  <si>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</si>
  <si>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</si>
  <si>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</si>
  <si>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</si>
  <si>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</si>
  <si>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</si>
  <si>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</si>
  <si>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</si>
  <si>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</si>
  <si>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</si>
  <si>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</si>
  <si>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</si>
  <si>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</si>
  <si>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</si>
  <si>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</si>
  <si>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</si>
  <si>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</si>
  <si>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</si>
  <si>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</si>
  <si>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</si>
  <si>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</si>
  <si>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</si>
  <si>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</si>
  <si>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</si>
  <si>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</si>
  <si>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</si>
  <si>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</si>
  <si>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</si>
  <si>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</si>
  <si>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</si>
  <si>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</si>
  <si>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</si>
  <si>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</si>
  <si>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</si>
  <si>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</si>
  <si>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</si>
  <si>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</si>
  <si>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</si>
  <si>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</si>
  <si>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</si>
  <si>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</si>
  <si>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</si>
  <si>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</si>
  <si>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</si>
  <si>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</si>
  <si>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</si>
  <si>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</si>
  <si>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</si>
  <si>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</si>
  <si>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</si>
  <si>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</si>
  <si>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</si>
  <si>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</si>
  <si>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</si>
  <si>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</si>
  <si>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</si>
  <si>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</si>
  <si>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</si>
  <si>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</si>
  <si>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</si>
  <si>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</si>
  <si>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</si>
  <si>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</si>
  <si>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</si>
  <si>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</si>
  <si>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</si>
  <si>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</si>
  <si>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</si>
  <si>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</si>
  <si>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</si>
  <si>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</si>
  <si>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</si>
  <si>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</si>
  <si>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</si>
  <si>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</si>
  <si>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</si>
  <si>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</si>
  <si>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</si>
  <si>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</si>
  <si>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</si>
  <si>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</si>
  <si>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</si>
  <si>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</si>
  <si>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</si>
  <si>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</si>
  <si>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</si>
  <si>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</si>
  <si>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</si>
  <si>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</si>
  <si>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</si>
  <si>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</si>
  <si>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</si>
  <si>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</si>
  <si>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</si>
  <si>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</si>
  <si>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</si>
  <si>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</si>
  <si>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</si>
  <si>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</si>
  <si>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</si>
  <si>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</si>
  <si>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</si>
  <si>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</si>
  <si>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</si>
  <si>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</si>
  <si>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</si>
  <si>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</si>
  <si>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</si>
  <si>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</si>
  <si>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</si>
  <si>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</si>
  <si>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</si>
  <si>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</si>
  <si>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</si>
  <si>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</si>
  <si>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</si>
  <si>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</si>
  <si>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</si>
  <si>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</si>
  <si>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</si>
  <si>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</si>
  <si>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</si>
  <si>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</si>
  <si>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</si>
  <si>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</si>
  <si>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</si>
  <si>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</si>
  <si>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</si>
  <si>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</si>
  <si>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</si>
  <si>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</si>
  <si>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</si>
  <si>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</si>
  <si>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</si>
  <si>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</si>
  <si>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</si>
  <si>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</si>
  <si>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</si>
  <si>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</si>
  <si>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</si>
  <si>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</si>
  <si>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</si>
  <si>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</si>
  <si>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</si>
  <si>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</si>
  <si>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</si>
  <si>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</si>
  <si>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</si>
  <si>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</si>
  <si>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</si>
  <si>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</si>
  <si>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</si>
  <si>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</si>
  <si>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</si>
  <si>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</si>
  <si>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</si>
  <si>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</si>
  <si>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</si>
  <si>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</si>
  <si>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</si>
  <si>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</si>
  <si>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</si>
  <si>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</si>
  <si>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</si>
  <si>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</si>
  <si>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</si>
  <si>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</si>
  <si>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</si>
  <si>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</si>
  <si>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</si>
  <si>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</si>
  <si>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</si>
  <si>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</si>
  <si>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</si>
  <si>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</si>
  <si>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</si>
  <si>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</si>
  <si>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</si>
  <si>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</si>
  <si>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</si>
  <si>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</si>
  <si>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</si>
  <si>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</si>
  <si>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</si>
  <si>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</si>
  <si>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</si>
  <si>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</si>
  <si>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</si>
  <si>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</si>
  <si>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</si>
  <si>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</si>
  <si>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</si>
  <si>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</si>
  <si>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</si>
  <si>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</si>
  <si>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</si>
  <si>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</si>
  <si>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</si>
  <si>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</si>
  <si>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</si>
  <si>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</si>
  <si>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</si>
  <si>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</si>
  <si>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</si>
  <si>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</si>
  <si>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</si>
  <si>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</si>
  <si>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</si>
  <si>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</si>
  <si>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</si>
  <si>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</si>
  <si>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</si>
  <si>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</si>
  <si>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</si>
  <si>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</si>
  <si>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</si>
  <si>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</si>
  <si>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</si>
  <si>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</si>
  <si>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</si>
  <si>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</si>
  <si>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</si>
  <si>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</si>
  <si>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</si>
  <si>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</si>
  <si>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</si>
  <si>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</si>
  <si>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</si>
  <si>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</si>
  <si>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</si>
  <si>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</si>
  <si>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</si>
  <si>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</si>
  <si>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</si>
  <si>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</si>
  <si>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</si>
  <si>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</si>
  <si>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</si>
  <si>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</si>
  <si>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</si>
  <si>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</si>
  <si>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</si>
  <si>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</si>
  <si>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</si>
  <si>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</si>
  <si>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</si>
  <si>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</si>
  <si>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</si>
  <si>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</si>
  <si>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</si>
  <si>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</si>
  <si>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</si>
  <si>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</si>
  <si>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</si>
  <si>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</si>
  <si>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</si>
  <si>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</si>
  <si>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</si>
  <si>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</si>
  <si>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</si>
  <si>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</si>
  <si>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</si>
  <si>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</si>
  <si>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</si>
  <si>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</si>
  <si>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</si>
  <si>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</si>
  <si>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</si>
  <si>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</si>
  <si>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</si>
  <si>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</si>
  <si>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</si>
  <si>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</si>
  <si>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</si>
  <si>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</si>
  <si>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</si>
  <si>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</si>
  <si>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</si>
  <si>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</si>
  <si>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</si>
  <si>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</si>
  <si>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</si>
  <si>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</si>
  <si>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</si>
  <si>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</si>
  <si>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</si>
  <si>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</si>
  <si>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</si>
  <si>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</si>
  <si>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</si>
  <si>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</si>
  <si>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</si>
  <si>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</si>
  <si>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</si>
  <si>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</si>
  <si>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</si>
  <si>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</si>
  <si>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</si>
  <si>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</si>
  <si>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</si>
  <si>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</si>
  <si>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</si>
  <si>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</si>
  <si>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</si>
  <si>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</si>
  <si>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</si>
  <si>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</si>
  <si>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</si>
  <si>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</si>
  <si>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</si>
  <si>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</si>
  <si>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</si>
  <si>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</si>
  <si>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</si>
  <si>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</si>
  <si>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</si>
  <si>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</si>
  <si>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</si>
  <si>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</si>
  <si>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</si>
  <si>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</si>
  <si>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</si>
  <si>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</si>
  <si>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</si>
  <si>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</si>
  <si>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</si>
  <si>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</si>
  <si>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</si>
  <si>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</si>
  <si>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</si>
  <si>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</si>
  <si>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</si>
  <si>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</si>
  <si>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</si>
  <si>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</si>
  <si>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</si>
  <si>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</si>
  <si>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</si>
  <si>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</si>
  <si>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</si>
  <si>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</si>
  <si>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</si>
  <si>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</si>
  <si>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</si>
  <si>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</si>
  <si>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</si>
  <si>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</si>
  <si>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</si>
  <si>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</si>
  <si>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</si>
  <si>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</si>
  <si>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</si>
  <si>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</si>
  <si>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</si>
  <si>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</si>
  <si>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</si>
  <si>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</si>
  <si>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</si>
  <si>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</si>
  <si>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</si>
  <si>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</si>
  <si>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</si>
  <si>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</si>
  <si>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</si>
  <si>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</si>
  <si>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</si>
  <si>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</si>
  <si>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</si>
  <si>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</si>
  <si>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</si>
  <si>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</si>
  <si>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</si>
  <si>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</si>
  <si>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</si>
  <si>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</si>
  <si>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</si>
  <si>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</si>
  <si>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</si>
  <si>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</si>
  <si>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</si>
  <si>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</si>
  <si>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</si>
  <si>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</si>
  <si>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</si>
  <si>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</si>
  <si>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</si>
  <si>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</si>
  <si>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</si>
  <si>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</si>
  <si>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</si>
  <si>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</si>
  <si>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</si>
  <si>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</si>
  <si>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</si>
  <si>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</si>
  <si>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</si>
  <si>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</si>
  <si>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</si>
  <si>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</si>
  <si>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</si>
  <si>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</si>
  <si>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</si>
  <si>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</si>
  <si>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</si>
  <si>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</si>
  <si>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</si>
  <si>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</si>
  <si>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</si>
  <si>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</si>
  <si>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</si>
  <si>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</si>
  <si>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</si>
  <si>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</si>
  <si>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</si>
  <si>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</si>
  <si>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</si>
  <si>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</si>
  <si>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</si>
  <si>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</si>
  <si>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</si>
  <si>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</si>
  <si>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</si>
  <si>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</si>
  <si>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</si>
  <si>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</si>
  <si>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</si>
  <si>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</si>
  <si>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</si>
  <si>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</si>
  <si>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</si>
  <si>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</si>
  <si>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</si>
  <si>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</si>
  <si>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</si>
  <si>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</si>
  <si>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</si>
  <si>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</si>
  <si>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</si>
  <si>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</si>
  <si>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</si>
  <si>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</si>
  <si>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</si>
  <si>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</si>
  <si>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</si>
  <si>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</si>
  <si>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</si>
  <si>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</si>
  <si>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</si>
  <si>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</si>
  <si>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</si>
  <si>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</si>
  <si>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</si>
  <si>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</si>
  <si>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</si>
  <si>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</si>
  <si>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</si>
  <si>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</si>
  <si>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</si>
  <si>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</si>
  <si>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</si>
  <si>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</si>
  <si>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</si>
  <si>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</si>
  <si>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</si>
  <si>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</si>
  <si>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</si>
  <si>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</si>
  <si>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</si>
  <si>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</si>
  <si>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</si>
  <si>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</si>
  <si>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</si>
  <si>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</si>
  <si>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</si>
  <si>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</si>
  <si>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</si>
  <si>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</si>
  <si>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</si>
  <si>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</si>
  <si>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</si>
  <si>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</si>
  <si>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</si>
  <si>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</si>
  <si>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</si>
  <si>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</si>
  <si>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</si>
  <si>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</si>
  <si>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</si>
  <si>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</si>
  <si>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</si>
  <si>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</si>
  <si>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</si>
  <si>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</si>
  <si>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</si>
  <si>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</si>
  <si>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</si>
  <si>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</si>
  <si>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</si>
  <si>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</si>
  <si>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</si>
  <si>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</si>
  <si>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</si>
  <si>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</si>
  <si>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</si>
  <si>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</si>
  <si>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</si>
  <si>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</si>
  <si>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</si>
  <si>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</si>
  <si>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</si>
  <si>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</si>
  <si>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</si>
  <si>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</si>
  <si>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</si>
  <si>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</si>
  <si>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</si>
  <si>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</si>
  <si>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</si>
  <si>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</si>
  <si>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</si>
  <si>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</si>
  <si>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</si>
  <si>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</si>
  <si>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</si>
  <si>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</si>
  <si>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</si>
  <si>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</si>
  <si>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</si>
  <si>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</si>
  <si>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</si>
  <si>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</si>
  <si>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</si>
  <si>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</si>
  <si>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</si>
  <si>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</si>
  <si>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</si>
  <si>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</si>
  <si>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</si>
  <si>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</si>
  <si>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</si>
  <si>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</si>
  <si>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</si>
  <si>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</si>
  <si>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</si>
  <si>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</si>
  <si>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</si>
  <si>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</si>
  <si>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</si>
  <si>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</si>
  <si>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</si>
  <si>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</si>
  <si>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</si>
  <si>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</si>
  <si>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</si>
  <si>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</si>
  <si>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</si>
  <si>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</si>
  <si>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</si>
  <si>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</si>
  <si>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</si>
  <si>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</si>
  <si>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</si>
  <si>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</si>
  <si>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</si>
  <si>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</si>
  <si>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</si>
  <si>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</si>
  <si>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</si>
  <si>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</si>
  <si>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</si>
  <si>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</si>
  <si>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</si>
  <si>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</si>
  <si>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</si>
  <si>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</si>
  <si>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</si>
  <si>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</si>
  <si>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</si>
  <si>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</si>
  <si>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</si>
  <si>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</si>
  <si>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</si>
  <si>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</si>
  <si>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</si>
  <si>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</si>
  <si>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</si>
  <si>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</si>
  <si>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</si>
  <si>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</si>
  <si>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</si>
  <si>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</si>
  <si>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</si>
  <si>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</si>
  <si>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</si>
  <si>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</si>
  <si>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</si>
  <si>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</si>
  <si>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</si>
  <si>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</si>
  <si>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</si>
  <si>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</si>
  <si>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</si>
  <si>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</si>
  <si>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</si>
  <si>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</si>
  <si>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</si>
  <si>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</si>
  <si>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</si>
  <si>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</si>
  <si>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</si>
  <si>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</si>
  <si>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</si>
  <si>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</si>
  <si>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</si>
  <si>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</si>
  <si>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</si>
  <si>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</si>
  <si>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</si>
  <si>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</si>
  <si>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</si>
  <si>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</si>
  <si>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</si>
  <si>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</si>
  <si>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</si>
  <si>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</si>
  <si>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</si>
  <si>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</si>
  <si>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</si>
  <si>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</si>
  <si>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</si>
  <si>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</si>
  <si>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</si>
  <si>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</si>
  <si>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</si>
  <si>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</si>
  <si>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</si>
  <si>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</si>
  <si>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</si>
  <si>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</si>
  <si>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</si>
  <si>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</si>
  <si>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</si>
  <si>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</si>
  <si>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</si>
  <si>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</si>
  <si>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</si>
  <si>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</si>
  <si>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</si>
  <si>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</si>
  <si>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</si>
  <si>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</si>
  <si>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</si>
  <si>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</si>
  <si>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</si>
  <si>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</si>
  <si>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</si>
  <si>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</si>
  <si>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</si>
  <si>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</si>
  <si>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</si>
  <si>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</si>
  <si>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</si>
  <si>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</si>
  <si>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</si>
  <si>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</si>
  <si>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</si>
  <si>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</si>
  <si>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</si>
  <si>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</si>
  <si>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</si>
  <si>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</si>
  <si>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</si>
  <si>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</si>
  <si>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</si>
  <si>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</si>
  <si>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</si>
  <si>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</si>
  <si>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</si>
  <si>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</si>
  <si>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</si>
  <si>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</si>
  <si>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</si>
  <si>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</si>
  <si>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</si>
  <si>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</si>
  <si>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</si>
  <si>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</si>
  <si>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</si>
  <si>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</si>
  <si>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</si>
  <si>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</si>
  <si>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</si>
  <si>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</si>
  <si>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</si>
  <si>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</si>
  <si>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</si>
  <si>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</si>
  <si>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</si>
  <si>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</si>
  <si>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</si>
  <si>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</si>
  <si>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</si>
  <si>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</si>
  <si>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</si>
  <si>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</si>
  <si>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</si>
  <si>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</si>
  <si>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</si>
  <si>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</si>
  <si>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</si>
  <si>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</si>
  <si>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</si>
  <si>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</si>
  <si>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</si>
  <si>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</si>
  <si>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</si>
  <si>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</si>
  <si>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</si>
  <si>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</si>
  <si>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</si>
  <si>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</si>
  <si>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</si>
  <si>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</si>
  <si>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</si>
  <si>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</si>
  <si>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</si>
  <si>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</si>
  <si>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</si>
  <si>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</si>
  <si>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</si>
  <si>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</si>
  <si>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</si>
  <si>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</si>
  <si>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</si>
  <si>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</si>
  <si>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</si>
  <si>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</si>
  <si>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</si>
  <si>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</si>
  <si>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</si>
  <si>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</si>
  <si>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</si>
  <si>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</si>
  <si>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</si>
  <si>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</si>
  <si>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</si>
  <si>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</si>
  <si>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</si>
  <si>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</si>
  <si>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</si>
  <si>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</si>
  <si>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</si>
  <si>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</si>
  <si>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</si>
  <si>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</si>
  <si>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</si>
  <si>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</si>
  <si>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</si>
  <si>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</si>
  <si>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</si>
  <si>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</si>
  <si>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</si>
  <si>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</si>
  <si>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</si>
  <si>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</si>
  <si>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</si>
  <si>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</si>
  <si>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</si>
  <si>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</si>
  <si>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</si>
  <si>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</si>
  <si>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</si>
  <si>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</si>
  <si>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</si>
  <si>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</si>
  <si>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</si>
  <si>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</si>
  <si>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</si>
  <si>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</si>
  <si>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</si>
  <si>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</si>
  <si>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</si>
  <si>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</si>
  <si>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</si>
  <si>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</si>
  <si>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</si>
  <si>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</si>
  <si>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</si>
  <si>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</si>
  <si>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</si>
  <si>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</si>
  <si>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</si>
  <si>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</si>
  <si>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</si>
  <si>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</si>
  <si>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</si>
  <si>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</si>
  <si>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</si>
  <si>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</si>
  <si>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</si>
  <si>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</si>
  <si>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</si>
  <si>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</si>
  <si>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</si>
  <si>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</si>
  <si>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</si>
  <si>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</si>
  <si>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</si>
  <si>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</si>
  <si>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</si>
  <si>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</si>
  <si>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</si>
  <si>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</si>
  <si>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</si>
  <si>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</si>
  <si>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</si>
  <si>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</si>
  <si>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</si>
  <si>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</si>
  <si>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</si>
  <si>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</si>
  <si>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</si>
  <si>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</si>
  <si>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</si>
  <si>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</si>
  <si>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</si>
  <si>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</si>
  <si>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</si>
  <si>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</si>
  <si>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</si>
  <si>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</si>
  <si>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</si>
  <si>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</si>
  <si>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</si>
  <si>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</si>
  <si>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</si>
  <si>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</si>
  <si>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</si>
  <si>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</si>
  <si>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</si>
  <si>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</si>
  <si>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</si>
  <si>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</si>
  <si>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</si>
  <si>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</si>
  <si>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</si>
  <si>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</si>
  <si>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</si>
  <si>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</si>
  <si>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</si>
  <si>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</si>
  <si>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</si>
  <si>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</si>
  <si>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</si>
  <si>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</si>
  <si>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</si>
  <si>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</si>
  <si>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</si>
  <si>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</si>
  <si>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</si>
  <si>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</si>
  <si>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</si>
  <si>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</si>
  <si>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</si>
  <si>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</si>
  <si>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</si>
  <si>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</si>
  <si>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</si>
  <si>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</si>
  <si>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</si>
  <si>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</si>
  <si>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</si>
  <si>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</si>
  <si>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</si>
  <si>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</si>
  <si>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</si>
  <si>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</si>
  <si>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</si>
  <si>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</si>
  <si>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</si>
  <si>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</si>
  <si>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</si>
  <si>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</si>
  <si>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</si>
  <si>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</si>
  <si>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</si>
  <si>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</si>
  <si>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</si>
  <si>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</si>
  <si>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</si>
  <si>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</si>
  <si>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</si>
  <si>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</si>
  <si>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</si>
  <si>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</si>
  <si>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</si>
  <si>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</si>
  <si>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</si>
  <si>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</si>
  <si>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</si>
  <si>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</si>
  <si>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</si>
  <si>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</si>
  <si>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</si>
  <si>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</si>
  <si>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</si>
  <si>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</si>
  <si>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</si>
  <si>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</si>
  <si>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</si>
  <si>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</si>
  <si>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</si>
  <si>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</si>
  <si>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</si>
  <si>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</si>
  <si>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</si>
  <si>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</si>
  <si>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</si>
  <si>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</si>
  <si>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</si>
  <si>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</si>
  <si>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</si>
  <si>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</si>
  <si>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</si>
  <si>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</si>
  <si>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</si>
  <si>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</si>
  <si>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</si>
  <si>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</si>
  <si>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</si>
  <si>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</si>
  <si>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</si>
  <si>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</si>
  <si>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</si>
  <si>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</si>
  <si>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</si>
  <si>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</si>
  <si>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</si>
  <si>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</si>
  <si>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</si>
  <si>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</si>
  <si>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</si>
  <si>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</si>
  <si>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</si>
  <si>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</si>
  <si>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</si>
  <si>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</si>
  <si>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</si>
  <si>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</si>
  <si>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</si>
  <si>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</si>
  <si>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</si>
  <si>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</si>
  <si>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</si>
  <si>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</si>
  <si>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</si>
  <si>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</si>
  <si>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</si>
  <si>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</si>
  <si>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</si>
  <si>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</si>
  <si>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</si>
  <si>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</si>
  <si>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</si>
  <si>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</si>
  <si>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</si>
  <si>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</si>
  <si>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</si>
  <si>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</si>
  <si>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</si>
  <si>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</si>
  <si>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</si>
  <si>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</si>
  <si>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</si>
  <si>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</si>
  <si>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</si>
  <si>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</si>
  <si>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</si>
  <si>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</si>
  <si>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</si>
  <si>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</si>
  <si>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</si>
  <si>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</si>
  <si>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</si>
  <si>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</si>
  <si>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</si>
  <si>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</si>
  <si>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</si>
  <si>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</si>
  <si>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</si>
  <si>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</si>
  <si>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</si>
  <si>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</si>
  <si>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</si>
  <si>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</si>
  <si>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</si>
  <si>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</si>
  <si>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</si>
  <si>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</si>
  <si>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</si>
  <si>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</si>
  <si>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</si>
  <si>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</si>
  <si>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</si>
  <si>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</si>
  <si>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</si>
  <si>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</si>
  <si>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</si>
  <si>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</si>
  <si>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</si>
  <si>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</si>
  <si>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</si>
  <si>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</si>
  <si>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</si>
  <si>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</si>
  <si>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</si>
  <si>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</si>
  <si>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</si>
  <si>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</si>
  <si>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</si>
  <si>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</si>
  <si>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</si>
  <si>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</si>
  <si>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</si>
  <si>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</si>
  <si>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</si>
  <si>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</si>
  <si>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</si>
  <si>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</si>
  <si>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</si>
  <si>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</si>
  <si>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</si>
  <si>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</si>
  <si>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</si>
  <si>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</si>
  <si>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</si>
  <si>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</si>
  <si>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</si>
  <si>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</si>
  <si>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</si>
  <si>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</si>
  <si>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</si>
  <si>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</si>
  <si>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</si>
  <si>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</si>
  <si>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</si>
  <si>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</si>
  <si>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</si>
  <si>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</si>
  <si>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</si>
  <si>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</si>
  <si>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</si>
  <si>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</si>
  <si>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</si>
  <si>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</si>
  <si>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</si>
  <si>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</si>
  <si>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</si>
  <si>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</si>
  <si>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</si>
  <si>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</si>
  <si>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</si>
  <si>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</si>
  <si>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</si>
  <si>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</si>
  <si>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</si>
  <si>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</si>
  <si>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</si>
  <si>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</si>
  <si>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</si>
  <si>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</si>
  <si>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</si>
  <si>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</si>
  <si>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</si>
  <si>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</si>
  <si>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</si>
  <si>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</si>
  <si>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</si>
  <si>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</si>
  <si>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</si>
  <si>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</si>
  <si>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</si>
  <si>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</si>
  <si>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</si>
  <si>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</si>
  <si>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</si>
  <si>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</si>
  <si>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</si>
  <si>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</si>
  <si>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</si>
  <si>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</si>
  <si>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</si>
  <si>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</si>
  <si>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</si>
  <si>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</si>
  <si>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</si>
  <si>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</si>
  <si>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</si>
  <si>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</si>
  <si>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</si>
  <si>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</si>
  <si>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</si>
  <si>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</si>
  <si>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</si>
  <si>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</si>
  <si>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</si>
  <si>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</si>
  <si>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</si>
  <si>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</si>
  <si>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</si>
  <si>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</si>
  <si>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</si>
  <si>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</si>
  <si>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</si>
  <si>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</si>
  <si>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</si>
  <si>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</si>
  <si>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</si>
  <si>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</si>
  <si>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</si>
  <si>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</si>
  <si>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</si>
  <si>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</si>
  <si>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</si>
  <si>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</si>
  <si>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</si>
  <si>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</si>
  <si>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</si>
  <si>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</si>
  <si>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</si>
  <si>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</si>
  <si>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</si>
  <si>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</si>
  <si>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</si>
  <si>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</si>
  <si>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</si>
  <si>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</si>
  <si>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</si>
  <si>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</si>
  <si>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</si>
  <si>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</si>
  <si>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</si>
  <si>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</si>
  <si>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</si>
  <si>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</si>
  <si>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</si>
  <si>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</si>
  <si>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</si>
  <si>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</si>
  <si>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</si>
  <si>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</si>
  <si>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</si>
  <si>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</si>
  <si>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</si>
  <si>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</si>
  <si>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</si>
  <si>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</si>
  <si>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</si>
  <si>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</si>
  <si>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</si>
  <si>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</si>
  <si>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</si>
  <si>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</si>
  <si>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</si>
  <si>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</si>
  <si>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</si>
  <si>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</si>
  <si>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</si>
  <si>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</si>
  <si>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</si>
  <si>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</si>
  <si>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</si>
  <si>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</si>
  <si>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</si>
  <si>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</si>
  <si>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</si>
  <si>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</si>
  <si>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</si>
  <si>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</si>
  <si>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</si>
  <si>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</si>
  <si>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</si>
  <si>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</si>
  <si>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</si>
  <si>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</si>
  <si>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</si>
  <si>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</si>
  <si>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</si>
  <si>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</si>
  <si>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</si>
  <si>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</si>
  <si>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</si>
  <si>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</si>
  <si>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</si>
  <si>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</si>
  <si>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</si>
  <si>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</si>
  <si>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</si>
  <si>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</si>
  <si>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</si>
  <si>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</si>
  <si>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</si>
  <si>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</si>
  <si>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</si>
  <si>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</si>
  <si>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</si>
  <si>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</si>
  <si>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</si>
  <si>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</si>
  <si>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</si>
  <si>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</si>
  <si>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</si>
  <si>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</si>
  <si>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</si>
  <si>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</si>
  <si>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</si>
  <si>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</si>
  <si>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</si>
  <si>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</si>
  <si>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</si>
  <si>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</si>
  <si>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</si>
  <si>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</si>
  <si>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</si>
  <si>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</si>
  <si>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</si>
  <si>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</si>
  <si>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</si>
  <si>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</si>
  <si>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</si>
  <si>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</si>
  <si>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</si>
  <si>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</si>
  <si>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</si>
  <si>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</si>
  <si>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</si>
  <si>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</si>
  <si>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</si>
  <si>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</si>
  <si>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</si>
  <si>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</si>
  <si>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</si>
  <si>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</si>
  <si>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</si>
  <si>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</si>
  <si>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</si>
  <si>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</si>
  <si>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</si>
  <si>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</si>
  <si>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</si>
  <si>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</si>
  <si>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</si>
  <si>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</si>
  <si>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</si>
  <si>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</si>
  <si>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</si>
  <si>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</si>
  <si>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</si>
  <si>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</si>
  <si>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</si>
  <si>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</si>
  <si>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</si>
  <si>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</si>
  <si>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</si>
  <si>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</si>
  <si>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</si>
  <si>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</si>
  <si>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</si>
  <si>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</si>
  <si>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</si>
  <si>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</si>
  <si>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</si>
  <si>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</si>
  <si>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</si>
  <si>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</si>
  <si>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</si>
  <si>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</si>
  <si>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</si>
  <si>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</si>
  <si>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</si>
  <si>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</si>
  <si>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</si>
  <si>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</si>
  <si>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</si>
  <si>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</si>
  <si>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</si>
  <si>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</si>
  <si>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</si>
  <si>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</si>
  <si>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</si>
  <si>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</si>
  <si>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</si>
  <si>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</si>
  <si>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</si>
  <si>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</si>
  <si>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</si>
  <si>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</si>
  <si>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</si>
  <si>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</si>
  <si>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</si>
  <si>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</si>
  <si>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</si>
  <si>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</si>
  <si>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</si>
  <si>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</si>
  <si>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</si>
  <si>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</si>
  <si>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</si>
  <si>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</si>
  <si>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</si>
  <si>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</si>
  <si>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</si>
  <si>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</si>
  <si>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</si>
  <si>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</si>
  <si>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</si>
  <si>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</si>
  <si>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</si>
  <si>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</si>
  <si>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</si>
  <si>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</si>
  <si>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</si>
  <si>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</si>
  <si>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</si>
  <si>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</si>
  <si>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</si>
  <si>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</si>
  <si>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</si>
  <si>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</si>
  <si>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</si>
  <si>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</si>
  <si>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</si>
  <si>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</si>
  <si>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</si>
  <si>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</si>
  <si>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</si>
  <si>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</si>
  <si>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</si>
  <si>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</si>
  <si>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</si>
  <si>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</si>
  <si>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</si>
  <si>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</si>
  <si>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</si>
  <si>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</si>
  <si>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</si>
  <si>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</si>
  <si>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</si>
  <si>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</si>
  <si>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</si>
  <si>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</si>
  <si>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</si>
  <si>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</si>
  <si>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</si>
  <si>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</si>
  <si>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</si>
  <si>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</si>
  <si>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</si>
  <si>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</si>
  <si>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</si>
  <si>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</si>
  <si>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</si>
  <si>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</si>
  <si>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</si>
  <si>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</si>
  <si>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</si>
  <si>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</si>
  <si>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</si>
  <si>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</si>
  <si>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</si>
  <si>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</si>
  <si>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</si>
  <si>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</si>
  <si>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</si>
  <si>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</si>
  <si>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</si>
  <si>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</si>
  <si>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</si>
  <si>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</si>
  <si>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</si>
  <si>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</si>
  <si>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</si>
  <si>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</si>
  <si>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</si>
  <si>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</si>
  <si>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</si>
  <si>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</si>
  <si>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</si>
  <si>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</si>
  <si>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</si>
  <si>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</si>
  <si>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</si>
  <si>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</si>
  <si>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</si>
  <si>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</si>
  <si>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</si>
  <si>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</si>
  <si>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</si>
  <si>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</si>
  <si>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</si>
  <si>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</si>
  <si>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</si>
  <si>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</si>
  <si>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</si>
  <si>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</si>
  <si>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</si>
  <si>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</si>
  <si>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</si>
  <si>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</si>
  <si>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</si>
  <si>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</si>
  <si>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</si>
  <si>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</si>
  <si>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</si>
  <si>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</si>
  <si>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</si>
  <si>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</si>
  <si>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</si>
  <si>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</si>
  <si>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</si>
  <si>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</si>
  <si>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</si>
  <si>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</si>
  <si>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</si>
  <si>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</si>
  <si>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</si>
  <si>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</si>
  <si>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</si>
  <si>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</si>
  <si>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</si>
  <si>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</si>
  <si>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</si>
  <si>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</si>
  <si>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</si>
  <si>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</si>
  <si>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</si>
  <si>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</si>
  <si>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</si>
  <si>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</si>
  <si>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</si>
  <si>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</si>
  <si>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</si>
  <si>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</si>
  <si>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</si>
  <si>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</si>
  <si>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</si>
  <si>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</si>
  <si>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</si>
  <si>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</si>
  <si>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</si>
  <si>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</si>
  <si>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</si>
  <si>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</si>
  <si>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</si>
  <si>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</si>
  <si>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</si>
  <si>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</si>
  <si>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</si>
  <si>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</si>
  <si>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</si>
  <si>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</si>
  <si>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</si>
  <si>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</si>
  <si>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</si>
  <si>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</si>
  <si>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</si>
  <si>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</si>
  <si>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</si>
  <si>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</si>
  <si>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</si>
  <si>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</si>
  <si>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</si>
  <si>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</si>
  <si>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</si>
  <si>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</si>
  <si>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</si>
  <si>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</si>
  <si>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</si>
  <si>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</si>
  <si>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</si>
  <si>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</si>
  <si>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</si>
  <si>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</si>
  <si>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</si>
  <si>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</si>
  <si>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</si>
  <si>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</si>
  <si>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</si>
  <si>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</si>
  <si>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</si>
  <si>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</si>
  <si>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</si>
  <si>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</si>
  <si>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</si>
  <si>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</si>
  <si>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</si>
  <si>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</si>
  <si>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</si>
  <si>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</si>
  <si>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</si>
  <si>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</si>
  <si>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</si>
  <si>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</si>
  <si>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</si>
  <si>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</si>
  <si>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</si>
  <si>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</si>
  <si>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</si>
  <si>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</si>
  <si>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</si>
  <si>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</si>
  <si>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</si>
  <si>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</si>
  <si>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</si>
  <si>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</si>
  <si>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</si>
  <si>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</si>
  <si>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</si>
  <si>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</si>
  <si>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</si>
  <si>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</si>
  <si>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</si>
  <si>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</si>
  <si>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</si>
  <si>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</si>
  <si>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</si>
  <si>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</si>
  <si>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</si>
  <si>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</si>
  <si>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</si>
  <si>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</si>
  <si>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</si>
  <si>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</si>
  <si>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</si>
  <si>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</si>
  <si>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</si>
  <si>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</si>
  <si>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</si>
  <si>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</si>
  <si>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</si>
  <si>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</si>
  <si>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</si>
  <si>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</si>
  <si>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</si>
  <si>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</si>
  <si>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</si>
  <si>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</si>
  <si>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</si>
  <si>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</si>
  <si>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</si>
  <si>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</si>
  <si>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</si>
  <si>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</si>
  <si>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</si>
  <si>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</si>
  <si>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</si>
  <si>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</si>
  <si>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</si>
  <si>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</si>
  <si>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</si>
  <si>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</si>
  <si>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</si>
  <si>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</si>
  <si>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</si>
  <si>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</si>
  <si>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</si>
  <si>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</si>
  <si>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</si>
  <si>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</si>
  <si>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</si>
  <si>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</si>
  <si>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</si>
  <si>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</si>
  <si>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</si>
  <si>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</si>
  <si>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</si>
  <si>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</si>
  <si>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</si>
  <si>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</si>
  <si>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</si>
  <si>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</si>
  <si>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</si>
  <si>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</si>
  <si>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</si>
  <si>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</si>
  <si>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</si>
  <si>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</si>
  <si>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</si>
  <si>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</si>
  <si>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</si>
  <si>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</si>
  <si>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</si>
  <si>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</si>
  <si>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</si>
  <si>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</si>
  <si>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</si>
  <si>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</si>
  <si>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</si>
  <si>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</si>
  <si>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</si>
  <si>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</si>
  <si>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</si>
  <si>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</si>
  <si>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</si>
  <si>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</si>
  <si>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</si>
  <si>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</si>
  <si>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</si>
  <si>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</si>
  <si>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</si>
  <si>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</si>
  <si>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</si>
  <si>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</si>
  <si>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</si>
  <si>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</si>
  <si>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</si>
  <si>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</si>
  <si>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</si>
  <si>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</si>
  <si>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</si>
  <si>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</si>
  <si>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</si>
  <si>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</si>
  <si>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</si>
  <si>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</si>
  <si>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</si>
  <si>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</si>
  <si>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</si>
  <si>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</si>
  <si>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</si>
  <si>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</si>
  <si>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</si>
  <si>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</si>
  <si>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</si>
  <si>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</si>
  <si>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</si>
  <si>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</si>
  <si>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</si>
  <si>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</si>
  <si>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</si>
  <si>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</si>
  <si>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</si>
  <si>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</si>
  <si>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</si>
  <si>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</si>
  <si>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</si>
  <si>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</si>
  <si>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</si>
  <si>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</si>
  <si>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</si>
  <si>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</si>
  <si>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</si>
  <si>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</si>
  <si>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</si>
  <si>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</si>
  <si>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</si>
  <si>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</si>
  <si>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</si>
  <si>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</si>
  <si>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</si>
  <si>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</si>
  <si>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</si>
  <si>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</si>
  <si>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</si>
  <si>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</si>
  <si>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</si>
  <si>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</si>
  <si>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</si>
  <si>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</si>
  <si>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</si>
  <si>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</si>
  <si>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</si>
  <si>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</si>
  <si>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</si>
  <si>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</si>
  <si>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</si>
  <si>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</si>
  <si>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</si>
  <si>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</si>
  <si>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</si>
  <si>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</si>
  <si>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</si>
  <si>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</si>
  <si>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</si>
  <si>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</si>
  <si>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</si>
  <si>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</si>
  <si>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</si>
  <si>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</si>
  <si>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</si>
  <si>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</si>
  <si>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</si>
  <si>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</si>
  <si>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</si>
  <si>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</si>
  <si>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</si>
  <si>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</si>
  <si>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</si>
  <si>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</si>
  <si>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</si>
  <si>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</si>
  <si>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</si>
  <si>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</si>
  <si>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</si>
  <si>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</si>
  <si>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</si>
  <si>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</si>
  <si>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</si>
  <si>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</si>
  <si>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</si>
  <si>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</si>
  <si>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</si>
  <si>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</si>
  <si>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</si>
  <si>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</si>
  <si>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</si>
  <si>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</si>
  <si>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</si>
  <si>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</si>
  <si>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</si>
  <si>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</si>
  <si>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</si>
  <si>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</si>
  <si>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</si>
  <si>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</si>
  <si>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</si>
  <si>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</si>
  <si>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</si>
  <si>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</si>
  <si>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</si>
  <si>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</si>
  <si>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</si>
  <si>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</si>
  <si>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</si>
  <si>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</si>
  <si>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</si>
  <si>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</si>
  <si>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</si>
  <si>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</si>
  <si>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</si>
  <si>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</si>
  <si>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</si>
  <si>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</si>
  <si>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</si>
  <si>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</si>
  <si>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</si>
  <si>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</si>
  <si>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</si>
  <si>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</si>
  <si>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</si>
  <si>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</si>
  <si>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</si>
  <si>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</si>
  <si>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</si>
  <si>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</si>
  <si>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</si>
  <si>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</si>
  <si>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</si>
  <si>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</si>
  <si>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</si>
  <si>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</si>
  <si>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</si>
  <si>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</si>
  <si>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</si>
  <si>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</si>
  <si>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</si>
  <si>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</si>
  <si>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</si>
  <si>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</si>
  <si>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</si>
  <si>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</si>
  <si>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</si>
  <si>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</si>
  <si>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</si>
  <si>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</si>
  <si>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</si>
  <si>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</si>
  <si>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</si>
  <si>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</si>
  <si>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</si>
  <si>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</si>
  <si>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</si>
  <si>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</si>
  <si>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</si>
  <si>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</si>
  <si>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</si>
  <si>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</si>
  <si>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</si>
  <si>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</si>
  <si>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</si>
  <si>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</si>
  <si>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</si>
  <si>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</si>
  <si>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</si>
  <si>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</si>
  <si>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</si>
  <si>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</si>
  <si>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</si>
  <si>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</si>
  <si>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</si>
  <si>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</si>
  <si>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</si>
  <si>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</si>
  <si>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</si>
  <si>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</si>
  <si>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</si>
  <si>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</si>
  <si>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</si>
  <si>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</si>
  <si>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</si>
  <si>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</si>
  <si>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</si>
  <si>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</si>
  <si>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</si>
  <si>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</si>
  <si>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</si>
  <si>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</si>
  <si>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</si>
  <si>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</si>
  <si>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</si>
  <si>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</si>
  <si>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</si>
  <si>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</si>
  <si>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</si>
  <si>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</si>
  <si>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</si>
  <si>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</si>
  <si>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</si>
  <si>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</si>
  <si>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</si>
  <si>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</si>
  <si>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</si>
  <si>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</si>
  <si>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</si>
  <si>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</si>
  <si>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</si>
  <si>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</si>
  <si>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</si>
  <si>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</si>
  <si>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</si>
  <si>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</si>
  <si>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</si>
  <si>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</si>
  <si>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</si>
  <si>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</si>
  <si>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</si>
  <si>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</si>
  <si>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</si>
  <si>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</si>
  <si>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</si>
  <si>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</si>
  <si>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</si>
  <si>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</si>
  <si>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</si>
  <si>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</si>
  <si>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</si>
  <si>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</si>
  <si>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</si>
  <si>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</si>
  <si>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</si>
  <si>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</si>
  <si>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</si>
  <si>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</si>
  <si>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</si>
  <si>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</si>
  <si>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</si>
  <si>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</si>
  <si>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</si>
  <si>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</si>
  <si>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</si>
  <si>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</si>
  <si>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</si>
  <si>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</si>
  <si>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</si>
  <si>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</si>
  <si>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</si>
  <si>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</si>
  <si>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</si>
  <si>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</si>
  <si>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</si>
  <si>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</si>
  <si>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</si>
  <si>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</si>
  <si>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</si>
  <si>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</si>
  <si>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</si>
  <si>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</si>
  <si>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</si>
  <si>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</si>
  <si>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</si>
  <si>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</si>
  <si>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</si>
  <si>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</si>
  <si>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</si>
  <si>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</si>
  <si>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</si>
  <si>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</si>
  <si>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</si>
  <si>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</si>
  <si>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</si>
  <si>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</si>
  <si>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</si>
  <si>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</si>
  <si>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</si>
  <si>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</si>
  <si>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</si>
  <si>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</si>
  <si>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</si>
  <si>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</si>
  <si>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</si>
  <si>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</si>
  <si>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</si>
  <si>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</si>
  <si>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</si>
  <si>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</si>
  <si>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</si>
  <si>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</si>
  <si>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</si>
  <si>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</si>
  <si>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</si>
  <si>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</si>
  <si>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</si>
  <si>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</si>
  <si>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</si>
  <si>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</si>
  <si>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</si>
  <si>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</si>
  <si>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</si>
  <si>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</si>
  <si>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</si>
  <si>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</si>
  <si>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</si>
  <si>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</si>
  <si>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</si>
  <si>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</si>
  <si>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</si>
  <si>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</si>
  <si>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</si>
  <si>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</si>
  <si>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</si>
  <si>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</si>
  <si>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</si>
  <si>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</si>
  <si>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</si>
  <si>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</si>
  <si>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</si>
  <si>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</si>
  <si>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</si>
  <si>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</si>
  <si>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</si>
  <si>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</si>
  <si>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</si>
  <si>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</si>
  <si>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</si>
  <si>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</si>
  <si>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</si>
  <si>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</si>
  <si>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</si>
  <si>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</si>
  <si>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</si>
  <si>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</si>
  <si>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</si>
  <si>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</si>
  <si>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</si>
  <si>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</si>
  <si>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</si>
  <si>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</si>
  <si>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</si>
  <si>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</si>
  <si>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</si>
  <si>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</si>
  <si>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</si>
  <si>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</si>
  <si>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</si>
  <si>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</si>
  <si>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</si>
  <si>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</si>
  <si>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</si>
  <si>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</si>
  <si>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</si>
  <si>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</si>
  <si>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</si>
  <si>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</si>
  <si>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</si>
  <si>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</si>
  <si>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</si>
  <si>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</si>
  <si>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</si>
  <si>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</si>
  <si>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</si>
  <si>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</si>
  <si>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</si>
  <si>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</si>
  <si>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</si>
  <si>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</si>
  <si>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</si>
  <si>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</si>
  <si>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</si>
  <si>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</si>
  <si>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</si>
  <si>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</si>
  <si>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</si>
  <si>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</si>
  <si>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</si>
  <si>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</si>
  <si>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</si>
  <si>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</si>
  <si>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</si>
  <si>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</si>
  <si>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</si>
  <si>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</si>
  <si>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</si>
  <si>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</si>
  <si>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</si>
  <si>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</si>
  <si>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</si>
  <si>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</si>
  <si>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</si>
  <si>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</si>
  <si>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</si>
  <si>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</si>
  <si>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</si>
  <si>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</si>
  <si>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</si>
  <si>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</si>
  <si>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</si>
  <si>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</si>
  <si>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</si>
  <si>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</si>
  <si>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</si>
  <si>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</si>
  <si>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</si>
  <si>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</si>
  <si>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</si>
  <si>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</si>
  <si>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</si>
  <si>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</si>
  <si>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</si>
  <si>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</si>
  <si>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</si>
  <si>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</si>
  <si>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</si>
  <si>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</si>
  <si>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</si>
  <si>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</si>
  <si>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</si>
  <si>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</si>
  <si>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</si>
  <si>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</si>
  <si>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</si>
  <si>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</si>
  <si>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</si>
  <si>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</si>
  <si>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</si>
  <si>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</si>
  <si>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</si>
  <si>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</si>
  <si>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</si>
  <si>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</si>
  <si>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</si>
  <si>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</si>
  <si>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</si>
  <si>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</si>
  <si>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</si>
  <si>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</si>
  <si>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</si>
  <si>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</si>
  <si>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</si>
  <si>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</si>
  <si>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</si>
  <si>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</si>
  <si>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</si>
  <si>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</si>
  <si>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</si>
  <si>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</si>
  <si>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</si>
  <si>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</si>
  <si>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</si>
  <si>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</si>
  <si>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</si>
  <si>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</si>
  <si>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</si>
  <si>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</si>
  <si>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</si>
  <si>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</si>
  <si>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</si>
  <si>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</si>
  <si>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</si>
  <si>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</si>
  <si>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</si>
  <si>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</si>
  <si>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</si>
  <si>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</si>
  <si>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</si>
  <si>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</si>
  <si>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</si>
  <si>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</si>
  <si>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</si>
  <si>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</si>
  <si>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</si>
  <si>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</si>
  <si>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</si>
  <si>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</si>
  <si>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</si>
  <si>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</si>
  <si>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</si>
  <si>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</si>
  <si>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</si>
  <si>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</si>
  <si>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</si>
  <si>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</si>
  <si>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</si>
  <si>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</si>
  <si>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</si>
  <si>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</si>
  <si>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</si>
  <si>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</si>
  <si>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</si>
  <si>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</si>
  <si>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</si>
  <si>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</si>
  <si>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</si>
  <si>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</si>
  <si>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</si>
  <si>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</si>
  <si>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</si>
  <si>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</si>
  <si>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</si>
  <si>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</si>
  <si>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</si>
  <si>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</si>
  <si>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</si>
  <si>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</si>
  <si>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</si>
  <si>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</si>
  <si>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</si>
  <si>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</si>
  <si>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</si>
  <si>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</si>
  <si>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</si>
  <si>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</si>
  <si>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</si>
  <si>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</si>
  <si>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</si>
  <si>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</si>
  <si>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</si>
  <si>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</si>
  <si>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</si>
  <si>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</si>
  <si>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</si>
  <si>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</si>
  <si>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</si>
  <si>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</si>
  <si>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</si>
  <si>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</si>
  <si>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</si>
  <si>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</si>
  <si>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</si>
  <si>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</si>
  <si>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</si>
  <si>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</si>
  <si>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</si>
  <si>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</si>
  <si>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</si>
  <si>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</si>
  <si>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</si>
  <si>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</si>
  <si>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</si>
  <si>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</si>
  <si>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</si>
  <si>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</si>
  <si>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</si>
  <si>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</si>
  <si>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</si>
  <si>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</si>
  <si>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</si>
  <si>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</si>
  <si>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</si>
  <si>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</si>
  <si>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</si>
  <si>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</si>
  <si>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</si>
  <si>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</si>
  <si>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</si>
  <si>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</si>
  <si>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</si>
  <si>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</si>
  <si>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</si>
  <si>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</si>
  <si>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</si>
  <si>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</si>
  <si>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</si>
  <si>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</si>
  <si>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</si>
  <si>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</si>
  <si>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</si>
  <si>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</si>
  <si>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</si>
  <si>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</si>
  <si>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</si>
  <si>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</si>
  <si>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</si>
  <si>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</si>
  <si>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</si>
  <si>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</si>
  <si>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</si>
  <si>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</si>
  <si>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</si>
  <si>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</si>
  <si>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</si>
  <si>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</si>
  <si>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</si>
  <si>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</si>
  <si>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</si>
  <si>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</si>
  <si>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</si>
  <si>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</si>
  <si>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</si>
  <si>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</si>
  <si>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</si>
  <si>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</si>
  <si>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</si>
  <si>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</si>
  <si>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</si>
  <si>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</si>
  <si>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</si>
  <si>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</si>
  <si>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</si>
  <si>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</si>
  <si>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</si>
  <si>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</si>
  <si>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</si>
  <si>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</si>
  <si>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</si>
  <si>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</si>
  <si>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</si>
  <si>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</si>
  <si>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</si>
  <si>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</si>
  <si>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</si>
  <si>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</si>
  <si>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</si>
  <si>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</si>
  <si>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</si>
  <si>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</si>
  <si>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</si>
  <si>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</si>
  <si>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</si>
  <si>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</si>
  <si>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</si>
  <si>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</si>
  <si>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</si>
  <si>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</si>
  <si>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</si>
  <si>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</si>
  <si>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</si>
  <si>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</si>
  <si>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</si>
  <si>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</si>
  <si>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</si>
  <si>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</si>
  <si>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</si>
  <si>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</si>
  <si>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</si>
  <si>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</si>
  <si>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</si>
  <si>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</si>
  <si>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</si>
  <si>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</si>
  <si>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</si>
  <si>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</si>
  <si>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</si>
  <si>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</si>
  <si>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</si>
  <si>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</si>
  <si>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</si>
  <si>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</si>
  <si>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</si>
  <si>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</si>
  <si>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</si>
  <si>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</si>
  <si>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</si>
  <si>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</si>
  <si>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</si>
  <si>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</si>
  <si>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</si>
  <si>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</si>
  <si>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</si>
  <si>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</si>
  <si>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</si>
  <si>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</si>
  <si>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</si>
  <si>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</si>
  <si>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</si>
  <si>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</si>
  <si>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</si>
  <si>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</si>
  <si>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</si>
  <si>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</si>
  <si>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</si>
  <si>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</si>
  <si>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</si>
  <si>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</si>
  <si>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</si>
  <si>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</si>
  <si>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</si>
  <si>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</si>
  <si>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</si>
  <si>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</si>
  <si>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</si>
  <si>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</si>
  <si>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</si>
  <si>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</si>
  <si>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</si>
  <si>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</si>
  <si>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</si>
  <si>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</si>
  <si>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</si>
  <si>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</si>
  <si>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</si>
  <si>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</si>
  <si>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</si>
  <si>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</si>
  <si>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</si>
  <si>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</si>
  <si>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</si>
  <si>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</si>
  <si>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</si>
  <si>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</si>
  <si>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</si>
  <si>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</si>
  <si>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</si>
  <si>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</si>
  <si>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</si>
  <si>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</si>
  <si>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</si>
  <si>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</si>
  <si>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</si>
  <si>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</si>
  <si>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</si>
  <si>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</si>
  <si>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</si>
  <si>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</si>
  <si>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</si>
  <si>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</si>
  <si>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</si>
  <si>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</si>
  <si>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</si>
  <si>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</si>
  <si>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</si>
  <si>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</si>
  <si>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</si>
  <si>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</si>
  <si>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</si>
  <si>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</si>
  <si>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</si>
  <si>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</si>
  <si>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</si>
  <si>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</si>
  <si>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</si>
  <si>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</si>
  <si>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</si>
  <si>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</si>
  <si>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</si>
  <si>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</si>
  <si>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</si>
  <si>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</si>
  <si>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</si>
  <si>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</si>
  <si>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</si>
  <si>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</si>
  <si>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</si>
  <si>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</si>
  <si>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</si>
  <si>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</si>
  <si>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</si>
  <si>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</si>
  <si>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</si>
  <si>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</si>
  <si>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</si>
  <si>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</si>
  <si>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</si>
  <si>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</si>
  <si>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</si>
  <si>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</si>
  <si>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</si>
  <si>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</si>
  <si>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</si>
  <si>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</si>
  <si>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</si>
  <si>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</si>
  <si>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</si>
  <si>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</si>
  <si>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</si>
  <si>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</si>
  <si>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</si>
  <si>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</si>
  <si>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</si>
  <si>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</si>
  <si>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</si>
  <si>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</si>
  <si>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</si>
  <si>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</si>
  <si>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</si>
  <si>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</si>
  <si>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</si>
  <si>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</si>
  <si>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</si>
  <si>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</si>
  <si>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</si>
  <si>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</si>
  <si>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</si>
  <si>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</si>
  <si>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</si>
  <si>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</si>
  <si>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</si>
  <si>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</si>
  <si>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</si>
  <si>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</si>
  <si>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</si>
  <si>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</si>
  <si>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</si>
  <si>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</si>
  <si>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</si>
  <si>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</si>
  <si>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</si>
  <si>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</si>
  <si>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</si>
  <si>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</si>
  <si>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</si>
  <si>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</si>
  <si>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</si>
  <si>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</si>
  <si>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</si>
  <si>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</si>
  <si>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</si>
  <si>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</si>
  <si>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</si>
  <si>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</si>
  <si>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</si>
  <si>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</si>
  <si>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</si>
  <si>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</si>
  <si>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</si>
  <si>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</si>
  <si>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</si>
  <si>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</si>
  <si>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</si>
  <si>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</si>
  <si>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</si>
  <si>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</si>
  <si>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</si>
  <si>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</si>
  <si>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</si>
  <si>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</si>
  <si>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</si>
  <si>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</si>
  <si>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</si>
  <si>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</si>
  <si>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</si>
  <si>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</si>
  <si>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</si>
  <si>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</si>
  <si>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</si>
  <si>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</si>
  <si>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</si>
  <si>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</si>
  <si>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</si>
  <si>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</si>
  <si>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</si>
  <si>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</si>
  <si>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</si>
  <si>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</si>
  <si>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</si>
  <si>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</si>
  <si>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</si>
  <si>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</si>
  <si>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</si>
  <si>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</si>
  <si>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</si>
  <si>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</si>
  <si>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</si>
  <si>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</si>
  <si>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</si>
  <si>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</si>
  <si>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</si>
  <si>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</si>
  <si>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</si>
  <si>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</si>
  <si>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</si>
  <si>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</si>
  <si>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</si>
  <si>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</si>
  <si>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</si>
  <si>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</si>
  <si>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</si>
  <si>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</si>
  <si>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</si>
  <si>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</si>
  <si>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</si>
  <si>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</si>
  <si>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</si>
  <si>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</si>
  <si>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</si>
  <si>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</si>
  <si>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</si>
  <si>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</si>
  <si>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</si>
  <si>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</si>
  <si>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</si>
  <si>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</si>
  <si>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</si>
  <si>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</si>
  <si>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</si>
  <si>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</si>
  <si>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</si>
  <si>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</si>
  <si>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</si>
  <si>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</si>
  <si>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</si>
  <si>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</si>
  <si>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</si>
  <si>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</si>
  <si>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</si>
  <si>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</si>
  <si>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</si>
  <si>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</si>
  <si>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</si>
  <si>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</si>
  <si>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</si>
  <si>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</si>
  <si>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</si>
  <si>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</si>
  <si>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</si>
  <si>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</si>
  <si>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</si>
  <si>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</si>
  <si>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</si>
  <si>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</si>
  <si>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</si>
  <si>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</si>
  <si>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</si>
  <si>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</si>
  <si>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</si>
  <si>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</si>
  <si>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</si>
  <si>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</si>
  <si>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</si>
  <si>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</si>
  <si>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</si>
  <si>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</si>
  <si>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</si>
  <si>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</si>
  <si>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</si>
  <si>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</si>
  <si>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</si>
  <si>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</si>
  <si>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</si>
  <si>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</si>
  <si>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</si>
  <si>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</si>
  <si>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</si>
  <si>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</si>
  <si>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</si>
  <si>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</si>
  <si>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</si>
  <si>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</si>
  <si>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</si>
  <si>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</si>
  <si>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</si>
  <si>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</si>
  <si>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</si>
  <si>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</si>
  <si>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</si>
  <si>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</si>
  <si>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</si>
  <si>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</si>
  <si>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</si>
  <si>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</si>
  <si>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</si>
  <si>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</si>
  <si>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</si>
  <si>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</si>
  <si>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</si>
  <si>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</si>
  <si>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</si>
  <si>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</si>
  <si>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</si>
  <si>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</si>
  <si>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</si>
  <si>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</si>
  <si>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</si>
  <si>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</si>
  <si>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</si>
  <si>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</si>
  <si>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</si>
  <si>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</si>
  <si>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</si>
  <si>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</si>
  <si>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</si>
  <si>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</si>
  <si>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</si>
  <si>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</si>
  <si>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</si>
  <si>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</si>
  <si>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</si>
  <si>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</si>
  <si>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</si>
  <si>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</si>
  <si>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</si>
  <si>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</si>
  <si>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</si>
  <si>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</si>
  <si>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</si>
  <si>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</si>
  <si>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</si>
  <si>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</si>
  <si>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</si>
  <si>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</si>
  <si>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</si>
  <si>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</si>
  <si>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</si>
  <si>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</si>
  <si>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</si>
  <si>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</si>
  <si>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</si>
  <si>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</si>
  <si>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</si>
  <si>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</si>
  <si>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</si>
  <si>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</si>
  <si>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</si>
  <si>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</si>
  <si>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</si>
  <si>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</si>
  <si>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</si>
  <si>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</si>
  <si>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</si>
  <si>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</si>
  <si>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</si>
  <si>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</si>
  <si>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</si>
  <si>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</si>
  <si>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</si>
  <si>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</si>
  <si>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</si>
  <si>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</si>
  <si>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</si>
  <si>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</si>
  <si>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</si>
  <si>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</si>
  <si>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</si>
  <si>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</si>
  <si>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</si>
  <si>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</si>
  <si>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</si>
  <si>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</si>
  <si>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</si>
  <si>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</si>
  <si>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</si>
  <si>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</si>
  <si>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</si>
  <si>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</si>
  <si>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</si>
  <si>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</si>
  <si>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</si>
  <si>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</si>
  <si>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</si>
  <si>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</si>
  <si>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</si>
  <si>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</si>
  <si>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</si>
  <si>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</si>
  <si>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</si>
  <si>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</si>
  <si>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</si>
  <si>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</si>
  <si>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</si>
  <si>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</si>
  <si>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</si>
  <si>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</si>
  <si>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</si>
  <si>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</si>
  <si>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</si>
  <si>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</si>
  <si>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</si>
  <si>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</si>
  <si>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</si>
  <si>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</si>
  <si>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</si>
  <si>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</si>
  <si>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</si>
  <si>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</si>
  <si>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</si>
  <si>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</si>
  <si>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</si>
  <si>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</si>
  <si>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</si>
  <si>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</si>
  <si>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</si>
  <si>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</si>
  <si>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</si>
  <si>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</si>
  <si>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</si>
  <si>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</si>
  <si>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</si>
  <si>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</si>
  <si>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</si>
  <si>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</si>
  <si>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</si>
  <si>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</si>
  <si>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</si>
  <si>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</si>
  <si>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</si>
  <si>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</si>
  <si>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</si>
  <si>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</si>
  <si>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</si>
  <si>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</si>
  <si>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</si>
  <si>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</si>
  <si>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</si>
  <si>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</si>
  <si>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</si>
  <si>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</si>
  <si>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</si>
  <si>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</si>
  <si>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</si>
  <si>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</si>
  <si>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</si>
  <si>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</si>
  <si>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</si>
  <si>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</si>
  <si>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</si>
  <si>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</si>
  <si>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</si>
  <si>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</si>
  <si>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</si>
  <si>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</si>
  <si>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</si>
  <si>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</si>
  <si>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</si>
  <si>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</si>
  <si>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</si>
  <si>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</si>
  <si>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</si>
  <si>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</si>
  <si>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</si>
  <si>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</si>
  <si>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</si>
  <si>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</si>
  <si>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</si>
  <si>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</si>
  <si>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</si>
  <si>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</si>
  <si>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</si>
  <si>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</si>
  <si>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</si>
  <si>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</si>
  <si>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</si>
  <si>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</si>
  <si>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</si>
  <si>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</si>
  <si>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</si>
  <si>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</si>
  <si>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</si>
  <si>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</si>
  <si>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</si>
  <si>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</si>
  <si>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</si>
  <si>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</si>
  <si>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</si>
  <si>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</si>
  <si>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</si>
  <si>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</si>
  <si>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</si>
  <si>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</si>
  <si>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</si>
  <si>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</si>
  <si>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</si>
  <si>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</si>
  <si>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</si>
  <si>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</si>
  <si>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</si>
  <si>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</si>
  <si>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</si>
  <si>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</si>
  <si>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</si>
  <si>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</si>
  <si>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</si>
  <si>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</si>
  <si>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</si>
  <si>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</si>
  <si>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</si>
  <si>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</si>
  <si>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</si>
  <si>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</si>
  <si>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</si>
  <si>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</si>
  <si>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</si>
  <si>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</si>
  <si>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</si>
  <si>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</si>
  <si>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</si>
  <si>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</si>
  <si>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</si>
  <si>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</si>
  <si>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</si>
  <si>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</si>
  <si>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</si>
  <si>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</si>
  <si>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</si>
  <si>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</si>
  <si>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</si>
  <si>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</si>
  <si>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</si>
  <si>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</si>
  <si>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</si>
  <si>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</si>
  <si>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</si>
  <si>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</si>
  <si>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</si>
  <si>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</si>
  <si>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</si>
  <si>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</si>
  <si>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</si>
  <si>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</si>
  <si>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</si>
  <si>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</si>
  <si>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</si>
  <si>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</si>
  <si>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</si>
  <si>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</si>
  <si>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</si>
  <si>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</si>
  <si>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</si>
  <si>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</si>
  <si>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</si>
  <si>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</si>
  <si>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</si>
  <si>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</si>
  <si>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</si>
  <si>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</si>
  <si>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</si>
  <si>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</si>
  <si>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</si>
  <si>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</si>
  <si>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</si>
  <si>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</si>
  <si>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</si>
  <si>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</si>
  <si>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</si>
  <si>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</si>
  <si>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</si>
  <si>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</si>
  <si>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</si>
  <si>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</si>
  <si>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</si>
  <si>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</si>
  <si>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</si>
  <si>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</si>
  <si>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</si>
  <si>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</si>
  <si>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</si>
  <si>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</si>
  <si>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</si>
  <si>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</si>
  <si>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</si>
  <si>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</si>
  <si>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</si>
  <si>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</si>
  <si>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</si>
  <si>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</si>
  <si>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</si>
  <si>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</si>
  <si>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</si>
  <si>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</si>
  <si>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</si>
  <si>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</si>
  <si>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</si>
  <si>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</si>
  <si>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</si>
  <si>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</si>
  <si>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</si>
  <si>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</si>
  <si>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</si>
  <si>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</si>
  <si>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</si>
  <si>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</si>
  <si>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</si>
  <si>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</si>
  <si>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</si>
  <si>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</si>
  <si>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</si>
  <si>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</si>
  <si>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</si>
  <si>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</si>
  <si>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</si>
  <si>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</si>
  <si>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</si>
  <si>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</si>
  <si>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</si>
  <si>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</si>
  <si>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</si>
  <si>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</si>
  <si>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</si>
  <si>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</si>
  <si>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</si>
  <si>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</si>
  <si>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</si>
  <si>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</si>
  <si>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</si>
  <si>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</si>
  <si>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</si>
  <si>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</si>
  <si>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</si>
  <si>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</si>
  <si>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</si>
  <si>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</si>
  <si>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</si>
  <si>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</si>
  <si>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</si>
  <si>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</si>
  <si>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</si>
  <si>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</si>
  <si>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</si>
  <si>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</si>
  <si>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</si>
  <si>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</si>
  <si>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</si>
  <si>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</si>
  <si>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</si>
  <si>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</si>
  <si>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</si>
  <si>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</si>
  <si>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</si>
  <si>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</si>
  <si>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</si>
  <si>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</si>
  <si>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</si>
  <si>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</si>
  <si>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</si>
  <si>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</si>
  <si>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</si>
  <si>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</si>
  <si>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</si>
  <si>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</si>
  <si>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</si>
  <si>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</si>
  <si>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</si>
  <si>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</si>
  <si>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</si>
  <si>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</si>
  <si>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</si>
  <si>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</si>
  <si>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</si>
  <si>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</si>
  <si>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</si>
  <si>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</si>
  <si>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</si>
  <si>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</si>
  <si>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</si>
  <si>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</si>
  <si>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</si>
  <si>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</si>
  <si>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</si>
  <si>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</si>
  <si>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</si>
  <si>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</si>
  <si>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</si>
  <si>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</si>
  <si>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</si>
  <si>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</si>
  <si>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</si>
  <si>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</si>
  <si>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</si>
  <si>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</si>
  <si>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</si>
  <si>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</si>
  <si>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</si>
  <si>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</si>
  <si>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</si>
  <si>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</si>
  <si>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</si>
  <si>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</si>
  <si>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</si>
  <si>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</si>
  <si>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</si>
  <si>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</si>
  <si>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</si>
  <si>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</si>
  <si>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</si>
  <si>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</si>
  <si>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</si>
  <si>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</si>
  <si>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</si>
  <si>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</si>
  <si>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</si>
  <si>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</si>
  <si>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</si>
  <si>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</si>
  <si>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</si>
  <si>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</si>
  <si>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</si>
  <si>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</si>
  <si>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</si>
  <si>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</si>
  <si>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</si>
  <si>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</si>
  <si>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</si>
  <si>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</si>
  <si>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</si>
  <si>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</si>
  <si>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</si>
  <si>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</si>
  <si>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</si>
  <si>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</si>
  <si>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</si>
  <si>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</si>
  <si>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</si>
  <si>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</si>
  <si>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</si>
  <si>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</si>
  <si>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</si>
  <si>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</si>
  <si>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</si>
  <si>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</si>
  <si>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</si>
  <si>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</si>
  <si>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</si>
  <si>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</si>
  <si>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</si>
  <si>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</si>
  <si>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</si>
  <si>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</si>
  <si>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</si>
  <si>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</si>
  <si>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</si>
  <si>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</si>
  <si>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</si>
  <si>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</si>
  <si>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</si>
  <si>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</si>
  <si>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</si>
  <si>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</si>
  <si>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</si>
  <si>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</si>
  <si>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</si>
  <si>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</si>
  <si>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</si>
  <si>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</si>
  <si>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</si>
  <si>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</si>
  <si>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</si>
  <si>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</si>
  <si>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</si>
  <si>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</si>
  <si>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</si>
  <si>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</si>
  <si>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</si>
  <si>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</si>
  <si>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</si>
  <si>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</si>
  <si>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</si>
  <si>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</si>
  <si>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</si>
  <si>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</si>
  <si>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</si>
  <si>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</si>
  <si>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</si>
  <si>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</si>
  <si>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</si>
  <si>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</si>
  <si>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</si>
  <si>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</si>
  <si>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</si>
  <si>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</si>
  <si>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</si>
  <si>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</si>
  <si>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</si>
  <si>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</si>
  <si>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</si>
  <si>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</si>
  <si>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</si>
  <si>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</si>
  <si>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</si>
  <si>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</si>
  <si>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</si>
  <si>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</si>
  <si>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</si>
  <si>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</si>
  <si>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</si>
  <si>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</si>
  <si>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</si>
  <si>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</si>
  <si>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</si>
  <si>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</si>
  <si>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</si>
  <si>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</si>
  <si>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</si>
  <si>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</si>
  <si>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</si>
  <si>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</si>
  <si>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</si>
  <si>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</si>
  <si>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</si>
  <si>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</si>
  <si>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</si>
  <si>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</si>
  <si>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</si>
  <si>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</si>
  <si>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</si>
  <si>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</si>
  <si>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</si>
  <si>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</si>
  <si>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</si>
  <si>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</si>
  <si>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</si>
  <si>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</si>
  <si>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</si>
  <si>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</si>
  <si>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</si>
  <si>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</si>
  <si>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</si>
  <si>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</si>
  <si>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</si>
  <si>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</si>
  <si>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</si>
  <si>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</si>
  <si>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</si>
  <si>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</si>
  <si>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</si>
  <si>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</si>
  <si>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</si>
  <si>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</si>
  <si>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</si>
  <si>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</si>
  <si>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</si>
  <si>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</si>
  <si>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</si>
  <si>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</si>
  <si>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</si>
  <si>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</si>
  <si>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</si>
  <si>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</si>
  <si>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</si>
  <si>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</si>
  <si>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</si>
  <si>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</si>
  <si>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</si>
  <si>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</si>
  <si>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</si>
  <si>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</si>
  <si>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</si>
  <si>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</si>
  <si>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</si>
  <si>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</si>
  <si>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</si>
  <si>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</si>
  <si>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</si>
  <si>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</si>
  <si>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</si>
  <si>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</si>
  <si>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</si>
  <si>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</si>
  <si>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</si>
  <si>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</si>
  <si>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</si>
  <si>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</si>
  <si>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</si>
  <si>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</si>
  <si>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</si>
  <si>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</si>
  <si>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</si>
  <si>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</si>
  <si>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</si>
  <si>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</si>
  <si>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</si>
  <si>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</si>
  <si>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</si>
  <si>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</si>
  <si>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</si>
  <si>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</si>
  <si>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</si>
  <si>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</si>
  <si>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</si>
  <si>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</si>
  <si>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</si>
  <si>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</si>
  <si>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</si>
  <si>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</si>
  <si>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</si>
  <si>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</si>
  <si>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</si>
  <si>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</si>
  <si>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</si>
  <si>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</si>
  <si>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</si>
  <si>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</si>
  <si>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</si>
  <si>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</si>
  <si>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</si>
  <si>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</si>
  <si>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</si>
  <si>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</si>
  <si>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</si>
  <si>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</si>
  <si>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</si>
  <si>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</si>
  <si>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</si>
  <si>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</si>
  <si>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</si>
  <si>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</si>
  <si>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</si>
  <si>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</si>
  <si>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</si>
  <si>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</si>
  <si>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</si>
  <si>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</si>
  <si>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</si>
  <si>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</si>
  <si>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</si>
  <si>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</si>
  <si>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</si>
  <si>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</si>
  <si>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</si>
  <si>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</si>
  <si>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</si>
  <si>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</si>
  <si>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</si>
  <si>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</si>
  <si>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</si>
  <si>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</si>
  <si>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</si>
  <si>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</si>
  <si>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</si>
  <si>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</si>
  <si>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</si>
  <si>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</si>
  <si>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</si>
  <si>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</si>
  <si>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</si>
  <si>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</si>
  <si>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</si>
  <si>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</si>
  <si>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</si>
  <si>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</si>
  <si>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</si>
  <si>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</si>
  <si>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</si>
  <si>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</si>
  <si>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</si>
  <si>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</si>
  <si>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</si>
  <si>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</si>
  <si>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</si>
  <si>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</si>
  <si>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</si>
  <si>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</si>
  <si>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</si>
  <si>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</si>
  <si>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</si>
  <si>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</si>
  <si>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</si>
  <si>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</si>
  <si>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</si>
  <si>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</si>
  <si>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</si>
  <si>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</si>
  <si>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</si>
  <si>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</si>
  <si>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</si>
  <si>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</si>
  <si>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</si>
  <si>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</si>
  <si>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</si>
  <si>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</si>
  <si>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</si>
  <si>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</si>
  <si>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</si>
  <si>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</si>
  <si>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</si>
  <si>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</si>
  <si>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</si>
  <si>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</si>
  <si>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</si>
  <si>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</si>
  <si>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</si>
  <si>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</si>
  <si>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</si>
  <si>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</si>
  <si>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</si>
  <si>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</si>
  <si>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</si>
  <si>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</si>
  <si>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</si>
  <si>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</si>
  <si>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</si>
  <si>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</si>
  <si>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</si>
  <si>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</si>
  <si>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</si>
  <si>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</si>
  <si>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</si>
  <si>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</si>
  <si>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</si>
  <si>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</si>
  <si>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</si>
  <si>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</si>
  <si>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</si>
  <si>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</si>
  <si>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</si>
  <si>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</si>
  <si>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</si>
  <si>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</si>
  <si>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</si>
  <si>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</si>
  <si>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</si>
  <si>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</si>
  <si>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</si>
  <si>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</si>
  <si>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</si>
  <si>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</si>
  <si>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</si>
  <si>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</si>
  <si>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</si>
  <si>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</si>
  <si>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</si>
  <si>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</si>
  <si>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</si>
  <si>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</si>
  <si>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</si>
  <si>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</si>
  <si>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</si>
  <si>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</si>
  <si>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</si>
  <si>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</si>
  <si>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</si>
  <si>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</si>
  <si>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</si>
  <si>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</si>
  <si>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</si>
  <si>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</si>
  <si>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</si>
  <si>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</si>
  <si>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</si>
  <si>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</si>
  <si>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</si>
  <si>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</si>
  <si>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</si>
  <si>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</si>
  <si>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</si>
  <si>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</si>
  <si>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</si>
  <si>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</si>
  <si>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</si>
  <si>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</si>
  <si>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</si>
  <si>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</si>
  <si>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</si>
  <si>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</si>
  <si>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</si>
  <si>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</si>
  <si>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</si>
  <si>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</si>
  <si>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</si>
  <si>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</si>
  <si>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</si>
  <si>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</si>
  <si>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</si>
  <si>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</si>
  <si>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</si>
  <si>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</si>
  <si>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</si>
  <si>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</si>
  <si>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</si>
  <si>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</si>
  <si>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</si>
  <si>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</si>
  <si>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</si>
  <si>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</si>
  <si>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</si>
  <si>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</si>
  <si>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</si>
  <si>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</si>
  <si>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</si>
  <si>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</si>
  <si>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</si>
  <si>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</si>
  <si>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</si>
  <si>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</si>
  <si>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</si>
  <si>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</si>
  <si>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</si>
  <si>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</si>
  <si>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</si>
  <si>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</si>
  <si>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</si>
  <si>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</si>
  <si>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</si>
  <si>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</si>
  <si>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</si>
  <si>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</si>
  <si>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</si>
  <si>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</si>
  <si>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</si>
  <si>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</si>
  <si>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</si>
  <si>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</si>
  <si>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</si>
  <si>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</si>
  <si>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</si>
  <si>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</si>
  <si>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</si>
  <si>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</si>
  <si>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</si>
  <si>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</si>
  <si>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</si>
  <si>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</si>
  <si>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</si>
  <si>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</si>
  <si>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</si>
  <si>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</si>
  <si>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</si>
  <si>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</si>
  <si>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</si>
  <si>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</si>
  <si>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</si>
  <si>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</si>
  <si>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</si>
  <si>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</si>
  <si>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</si>
  <si>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</si>
  <si>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</si>
  <si>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</si>
  <si>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</si>
  <si>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</si>
  <si>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</si>
  <si>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</si>
  <si>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</si>
  <si>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</si>
  <si>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</si>
  <si>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</si>
  <si>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</si>
  <si>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</si>
  <si>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</si>
  <si>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</si>
  <si>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</si>
  <si>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</si>
  <si>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</si>
  <si>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</si>
  <si>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</si>
  <si>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</si>
  <si>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</si>
  <si>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</si>
  <si>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</si>
  <si>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</si>
  <si>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</si>
  <si>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</si>
  <si>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</si>
  <si>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</si>
  <si>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</si>
  <si>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</si>
  <si>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</si>
  <si>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</si>
  <si>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</si>
  <si>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</si>
  <si>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</si>
  <si>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</si>
  <si>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</si>
  <si>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</si>
  <si>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</si>
  <si>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</si>
  <si>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</si>
  <si>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</si>
  <si>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</si>
  <si>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</si>
  <si>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</si>
  <si>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</si>
  <si>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</si>
  <si>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</si>
  <si>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</si>
  <si>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</si>
  <si>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</si>
  <si>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</si>
  <si>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</si>
  <si>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</si>
  <si>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</si>
  <si>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</si>
  <si>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</si>
  <si>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</si>
  <si>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</si>
  <si>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</si>
  <si>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</si>
  <si>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</si>
  <si>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</si>
  <si>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</si>
  <si>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</si>
  <si>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</si>
  <si>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</si>
  <si>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</si>
  <si>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</si>
  <si>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</si>
  <si>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</si>
  <si>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</si>
  <si>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</si>
  <si>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</si>
  <si>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</si>
  <si>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</si>
  <si>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</si>
  <si>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</si>
  <si>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</si>
  <si>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</si>
  <si>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</si>
  <si>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</si>
  <si>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</si>
  <si>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</si>
  <si>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</si>
  <si>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</si>
  <si>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</si>
  <si>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</si>
  <si>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</si>
  <si>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</si>
  <si>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</si>
  <si>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</si>
  <si>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</si>
  <si>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</si>
  <si>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</si>
  <si>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</si>
  <si>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</si>
  <si>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</si>
  <si>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</si>
  <si>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</si>
  <si>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</si>
  <si>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</si>
  <si>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</si>
  <si>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</si>
  <si>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</si>
  <si>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</si>
  <si>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</si>
  <si>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</si>
  <si>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</si>
  <si>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</si>
  <si>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</si>
  <si>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</si>
  <si>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</si>
  <si>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</si>
  <si>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</si>
  <si>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</si>
  <si>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</si>
  <si>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</si>
  <si>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</si>
  <si>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</si>
  <si>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</si>
  <si>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</si>
  <si>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</si>
  <si>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</si>
  <si>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</si>
  <si>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</si>
  <si>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</si>
  <si>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</si>
  <si>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</si>
  <si>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</si>
  <si>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</si>
  <si>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</si>
  <si>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</si>
  <si>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</si>
  <si>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</si>
  <si>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</si>
  <si>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</si>
  <si>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</si>
  <si>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</si>
  <si>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</si>
  <si>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</si>
  <si>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</si>
  <si>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</si>
  <si>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</si>
  <si>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</si>
  <si>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</si>
  <si>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</si>
  <si>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</si>
  <si>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</si>
  <si>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</si>
  <si>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</si>
  <si>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</si>
  <si>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</si>
  <si>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</si>
  <si>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</si>
  <si>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</si>
  <si>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</si>
  <si>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</si>
  <si>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</si>
  <si>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</si>
  <si>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</si>
  <si>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</si>
  <si>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</si>
  <si>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</si>
  <si>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</si>
  <si>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</si>
  <si>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</si>
  <si>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</si>
  <si>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</si>
  <si>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</si>
  <si>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</si>
  <si>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</si>
  <si>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</si>
  <si>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</si>
  <si>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</si>
  <si>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</si>
  <si>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</si>
  <si>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</si>
  <si>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</si>
  <si>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</si>
  <si>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</si>
  <si>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</si>
  <si>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</si>
  <si>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</si>
  <si>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</si>
  <si>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</si>
  <si>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</si>
  <si>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</si>
  <si>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</si>
  <si>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</si>
  <si>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</si>
  <si>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</si>
  <si>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</si>
  <si>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</si>
  <si>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</si>
  <si>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</si>
  <si>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</si>
  <si>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</si>
  <si>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</si>
  <si>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</si>
  <si>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</si>
  <si>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</si>
  <si>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</si>
  <si>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</si>
  <si>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</si>
  <si>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</si>
  <si>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</si>
  <si>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</si>
  <si>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</si>
  <si>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</si>
  <si>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</si>
  <si>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</si>
  <si>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</si>
  <si>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</si>
  <si>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</si>
  <si>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</si>
  <si>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</si>
  <si>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</si>
  <si>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</si>
  <si>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</si>
  <si>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</si>
  <si>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</si>
  <si>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</si>
  <si>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</si>
  <si>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</si>
  <si>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</si>
  <si>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</si>
  <si>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</si>
  <si>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</si>
  <si>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</si>
  <si>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</si>
  <si>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</si>
  <si>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</si>
  <si>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</si>
  <si>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</si>
  <si>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</si>
  <si>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</si>
  <si>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</si>
  <si>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</si>
  <si>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</si>
  <si>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</si>
  <si>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</si>
  <si>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</si>
  <si>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</si>
  <si>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</si>
  <si>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</si>
  <si>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</si>
  <si>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</si>
  <si>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</si>
  <si>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</si>
  <si>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</si>
  <si>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</si>
  <si>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</si>
  <si>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</si>
  <si>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</si>
  <si>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</si>
  <si>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</si>
  <si>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</si>
  <si>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</si>
  <si>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</si>
  <si>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</si>
  <si>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</si>
  <si>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</si>
  <si>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</si>
  <si>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</si>
  <si>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</si>
  <si>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</si>
  <si>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</si>
  <si>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</si>
  <si>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</si>
  <si>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</si>
  <si>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</si>
  <si>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</si>
  <si>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</si>
  <si>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</si>
  <si>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</si>
  <si>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</si>
  <si>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</si>
  <si>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</si>
  <si>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</si>
  <si>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</si>
  <si>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</si>
  <si>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</si>
  <si>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</si>
  <si>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</si>
  <si>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</si>
  <si>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</si>
  <si>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</si>
  <si>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</si>
  <si>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</si>
  <si>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</si>
  <si>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</si>
  <si>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</si>
  <si>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</si>
  <si>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</si>
  <si>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</si>
  <si>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</si>
  <si>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</si>
  <si>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</si>
  <si>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</si>
  <si>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</si>
  <si>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</si>
  <si>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</si>
  <si>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</si>
  <si>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</si>
  <si>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</si>
  <si>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</si>
  <si>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</si>
  <si>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</si>
  <si>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</si>
  <si>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</si>
  <si>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</si>
  <si>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</si>
  <si>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</si>
  <si>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</si>
  <si>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</si>
  <si>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</si>
  <si>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</si>
  <si>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</si>
  <si>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</si>
  <si>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</si>
  <si>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</si>
  <si>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</si>
  <si>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</si>
  <si>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</si>
  <si>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</si>
  <si>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</si>
  <si>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</si>
  <si>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</si>
  <si>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</si>
  <si>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</si>
  <si>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</si>
  <si>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</si>
  <si>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</si>
  <si>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</si>
  <si>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</si>
  <si>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</si>
  <si>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</si>
  <si>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</si>
  <si>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</si>
  <si>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</si>
  <si>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</si>
  <si>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</si>
  <si>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</si>
  <si>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</si>
  <si>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</si>
  <si>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</si>
  <si>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</si>
  <si>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</si>
  <si>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</si>
  <si>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</si>
  <si>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</si>
  <si>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</si>
  <si>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</si>
  <si>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</si>
  <si>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</si>
  <si>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</si>
  <si>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</si>
  <si>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</si>
  <si>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</si>
  <si>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</si>
  <si>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</si>
  <si>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</si>
  <si>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</si>
  <si>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</si>
  <si>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</si>
  <si>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</si>
  <si>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</si>
  <si>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</si>
  <si>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</si>
  <si>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</si>
  <si>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</si>
  <si>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</si>
  <si>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</si>
  <si>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</si>
  <si>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</si>
  <si>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</si>
  <si>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</si>
  <si>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</si>
  <si>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</si>
  <si>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</si>
  <si>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</si>
  <si>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</si>
  <si>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</si>
  <si>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</si>
  <si>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</si>
  <si>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</si>
  <si>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</si>
  <si>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</si>
  <si>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</si>
  <si>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</si>
  <si>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</si>
  <si>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</si>
  <si>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</si>
  <si>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</si>
  <si>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</si>
  <si>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</si>
  <si>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</si>
  <si>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</si>
  <si>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</si>
  <si>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</si>
  <si>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</si>
  <si>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</si>
  <si>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</si>
  <si>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</si>
  <si>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</si>
  <si>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</si>
  <si>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</si>
  <si>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</si>
  <si>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</si>
  <si>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</si>
  <si>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</si>
  <si>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</si>
  <si>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</si>
  <si>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</si>
  <si>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</si>
  <si>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</si>
  <si>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</si>
  <si>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</si>
  <si>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</si>
  <si>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</si>
  <si>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</si>
  <si>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</si>
  <si>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</si>
  <si>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</si>
  <si>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</si>
  <si>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</si>
  <si>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</si>
  <si>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</si>
  <si>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</si>
  <si>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</si>
  <si>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</si>
  <si>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</si>
  <si>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</si>
  <si>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</si>
  <si>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</si>
  <si>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</si>
  <si>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</si>
  <si>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</si>
  <si>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</si>
  <si>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</si>
  <si>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</si>
  <si>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</si>
  <si>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</si>
  <si>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</si>
  <si>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</si>
  <si>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</si>
  <si>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</si>
  <si>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</si>
  <si>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</si>
  <si>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</si>
  <si>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</si>
  <si>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</si>
  <si>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</si>
  <si>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</si>
  <si>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</si>
  <si>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</si>
  <si>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</si>
  <si>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</si>
  <si>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</si>
  <si>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</si>
  <si>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</si>
  <si>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</si>
  <si>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</si>
  <si>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</si>
  <si>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</si>
  <si>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</si>
  <si>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</si>
  <si>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</si>
  <si>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</si>
  <si>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</si>
  <si>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</si>
  <si>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</si>
  <si>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</si>
  <si>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</si>
  <si>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</si>
  <si>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</si>
  <si>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</si>
  <si>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</si>
  <si>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</si>
  <si>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</si>
  <si>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</si>
  <si>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</si>
  <si>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</si>
  <si>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</si>
  <si>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</si>
  <si>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</si>
  <si>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</si>
  <si>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</si>
  <si>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</si>
  <si>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</si>
  <si>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</si>
  <si>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</si>
  <si>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</si>
  <si>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</si>
  <si>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</si>
  <si>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</si>
  <si>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</si>
  <si>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</si>
  <si>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</si>
  <si>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</si>
  <si>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</si>
  <si>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</si>
  <si>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</si>
  <si>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</si>
  <si>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</si>
  <si>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</si>
  <si>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</si>
  <si>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</si>
  <si>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</si>
  <si>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</si>
  <si>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</si>
  <si>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</si>
  <si>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</si>
  <si>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</si>
  <si>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</si>
  <si>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</si>
  <si>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</si>
  <si>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</si>
  <si>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</si>
  <si>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</si>
  <si>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</si>
  <si>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</si>
  <si>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</si>
  <si>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</si>
  <si>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</si>
  <si>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</si>
  <si>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</si>
  <si>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</si>
  <si>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</si>
  <si>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</si>
  <si>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</si>
  <si>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</si>
  <si>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</si>
  <si>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</si>
  <si>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</si>
  <si>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</si>
  <si>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</si>
  <si>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</si>
  <si>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</si>
  <si>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</si>
  <si>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</si>
  <si>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</si>
  <si>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</si>
  <si>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</si>
  <si>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</si>
  <si>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</si>
  <si>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</si>
  <si>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</si>
  <si>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</si>
  <si>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</si>
  <si>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</si>
  <si>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</si>
  <si>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</si>
  <si>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</si>
  <si>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</si>
  <si>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</si>
  <si>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</si>
  <si>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</si>
  <si>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</si>
  <si>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</si>
  <si>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</si>
  <si>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</si>
  <si>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</si>
  <si>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</si>
  <si>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</si>
  <si>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</si>
  <si>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</si>
  <si>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</si>
  <si>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</si>
  <si>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</si>
  <si>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</si>
  <si>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</si>
  <si>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</si>
  <si>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</si>
  <si>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</si>
  <si>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</si>
  <si>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</si>
  <si>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</si>
  <si>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</si>
  <si>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</si>
  <si>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</si>
  <si>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</si>
  <si>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</si>
  <si>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</si>
  <si>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</si>
  <si>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</si>
  <si>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</si>
  <si>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</si>
  <si>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</si>
  <si>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</si>
  <si>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</si>
  <si>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</si>
  <si>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</si>
  <si>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</si>
  <si>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</si>
  <si>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</si>
  <si>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</si>
  <si>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</si>
  <si>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</si>
  <si>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</si>
  <si>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</si>
  <si>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</si>
  <si>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</si>
  <si>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</si>
  <si>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</si>
  <si>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</si>
  <si>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</si>
  <si>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</si>
  <si>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</si>
  <si>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</si>
  <si>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</si>
  <si>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</si>
  <si>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</si>
  <si>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</si>
  <si>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</si>
  <si>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</si>
  <si>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</si>
  <si>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</si>
  <si>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</si>
  <si>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</si>
  <si>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</si>
  <si>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</si>
  <si>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</si>
  <si>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</si>
  <si>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</si>
  <si>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</si>
  <si>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</si>
  <si>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</si>
  <si>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</si>
  <si>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</si>
  <si>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</si>
  <si>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</si>
  <si>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</si>
  <si>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</si>
  <si>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</si>
  <si>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</si>
  <si>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</si>
  <si>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</si>
  <si>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</si>
  <si>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</si>
  <si>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</si>
  <si>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</si>
  <si>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</si>
  <si>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</si>
  <si>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</si>
  <si>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</si>
  <si>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</si>
  <si>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</si>
  <si>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</si>
  <si>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</si>
  <si>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</si>
  <si>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</si>
  <si>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</si>
  <si>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</si>
  <si>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</si>
  <si>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</si>
  <si>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</si>
  <si>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</si>
  <si>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</si>
  <si>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</si>
  <si>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</si>
  <si>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</si>
  <si>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</si>
  <si>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</si>
  <si>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</si>
  <si>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</si>
  <si>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</si>
  <si>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</si>
  <si>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</si>
  <si>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</si>
  <si>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</si>
  <si>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</si>
  <si>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</si>
  <si>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</si>
  <si>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</si>
  <si>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</si>
  <si>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</si>
  <si>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</si>
  <si>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</si>
  <si>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</si>
  <si>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</si>
  <si>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</si>
  <si>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</si>
  <si>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</si>
  <si>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</si>
  <si>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</si>
  <si>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</si>
  <si>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</si>
  <si>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</si>
  <si>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</si>
  <si>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</si>
  <si>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</si>
  <si>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</si>
  <si>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</si>
  <si>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</si>
  <si>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</si>
  <si>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</si>
  <si>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</si>
  <si>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</si>
  <si>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</si>
  <si>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</si>
  <si>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</si>
  <si>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</si>
  <si>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</si>
  <si>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</si>
  <si>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</si>
  <si>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</si>
  <si>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</si>
  <si>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</si>
  <si>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</si>
  <si>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</si>
  <si>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</si>
  <si>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</si>
  <si>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</si>
  <si>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</si>
  <si>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</si>
  <si>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</si>
  <si>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</si>
  <si>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</si>
  <si>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</si>
  <si>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</si>
  <si>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</si>
  <si>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</si>
  <si>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</si>
  <si>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</si>
  <si>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</si>
  <si>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</si>
  <si>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</si>
  <si>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</si>
  <si>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</si>
  <si>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</si>
  <si>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</si>
  <si>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</si>
  <si>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</si>
  <si>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</si>
  <si>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</si>
  <si>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</si>
  <si>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</si>
  <si>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</si>
  <si>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</si>
  <si>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</si>
  <si>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</si>
  <si>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</si>
  <si>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</si>
  <si>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</si>
  <si>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</si>
  <si>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</si>
  <si>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</si>
  <si>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</si>
  <si>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</si>
  <si>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</si>
  <si>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</si>
  <si>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</si>
  <si>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</si>
  <si>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</si>
  <si>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</si>
  <si>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</si>
  <si>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</si>
  <si>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</si>
  <si>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</si>
  <si>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</si>
  <si>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</si>
  <si>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</si>
  <si>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</si>
  <si>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</si>
  <si>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</si>
  <si>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</si>
  <si>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</si>
  <si>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</si>
  <si>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</si>
  <si>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</si>
  <si>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</si>
  <si>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</si>
  <si>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</si>
  <si>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</si>
  <si>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</si>
  <si>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</si>
  <si>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</si>
  <si>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</si>
  <si>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</si>
  <si>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</si>
  <si>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</si>
  <si>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</si>
  <si>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</si>
  <si>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</si>
  <si>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</si>
  <si>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</si>
  <si>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</si>
  <si>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</si>
  <si>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</si>
  <si>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</si>
  <si>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</si>
  <si>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</si>
  <si>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</si>
  <si>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</si>
  <si>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</si>
  <si>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</si>
  <si>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</si>
  <si>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</si>
  <si>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</si>
  <si>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</si>
  <si>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</si>
  <si>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</si>
  <si>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</si>
  <si>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</si>
  <si>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</si>
  <si>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</si>
  <si>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</si>
  <si>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</si>
  <si>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</si>
  <si>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</si>
  <si>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</si>
  <si>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</si>
  <si>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</si>
  <si>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</si>
  <si>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</si>
  <si>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</si>
  <si>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</si>
  <si>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</si>
  <si>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</si>
  <si>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</si>
  <si>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</si>
  <si>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</si>
  <si>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</si>
  <si>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</si>
  <si>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</si>
  <si>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</si>
  <si>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</si>
  <si>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</si>
  <si>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</si>
  <si>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</si>
  <si>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</si>
  <si>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</si>
  <si>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</si>
  <si>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</si>
  <si>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</si>
  <si>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</si>
  <si>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</si>
  <si>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</si>
  <si>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</si>
  <si>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</si>
  <si>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</si>
  <si>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</si>
  <si>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</si>
  <si>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</si>
  <si>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</si>
  <si>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</si>
  <si>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</si>
  <si>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</si>
  <si>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</si>
  <si>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</si>
  <si>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</si>
  <si>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</si>
  <si>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</si>
  <si>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</si>
  <si>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</si>
  <si>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</si>
  <si>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</si>
  <si>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</si>
  <si>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</si>
  <si>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</si>
  <si>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</si>
  <si>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</si>
  <si>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</si>
  <si>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</si>
  <si>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</si>
  <si>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</si>
  <si>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</si>
  <si>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</si>
  <si>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</si>
  <si>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</si>
  <si>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</si>
  <si>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</si>
  <si>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</si>
  <si>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</si>
  <si>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</si>
  <si>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</si>
  <si>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</si>
  <si>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</si>
  <si>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</si>
  <si>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</si>
  <si>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</si>
  <si>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</si>
  <si>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</si>
  <si>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</si>
  <si>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</si>
  <si>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</si>
  <si>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</si>
  <si>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</si>
  <si>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</si>
  <si>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</si>
  <si>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</si>
  <si>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</si>
  <si>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</si>
  <si>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</si>
  <si>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</si>
  <si>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</si>
  <si>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</si>
  <si>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</si>
  <si>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</si>
  <si>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</si>
  <si>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</si>
  <si>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</si>
  <si>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</si>
  <si>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</si>
  <si>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</si>
  <si>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</si>
  <si>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</si>
  <si>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</si>
  <si>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</si>
  <si>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</si>
  <si>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</si>
  <si>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</si>
  <si>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</si>
  <si>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</si>
  <si>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</si>
  <si>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</si>
  <si>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</si>
  <si>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</si>
  <si>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</si>
  <si>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</si>
  <si>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</si>
  <si>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</si>
  <si>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</si>
  <si>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</si>
  <si>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</si>
  <si>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</si>
  <si>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</si>
  <si>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</si>
  <si>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</si>
  <si>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</si>
  <si>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</si>
  <si>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</si>
  <si>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</si>
  <si>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</si>
  <si>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</si>
  <si>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</si>
  <si>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</si>
  <si>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</si>
  <si>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</si>
  <si>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</si>
  <si>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</si>
  <si>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</si>
  <si>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</si>
  <si>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</si>
  <si>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</si>
  <si>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</si>
  <si>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</si>
  <si>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</si>
  <si>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</si>
  <si>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</si>
  <si>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</si>
  <si>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</si>
  <si>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</si>
  <si>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</si>
  <si>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</si>
  <si>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</si>
  <si>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</si>
  <si>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</si>
  <si>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</si>
  <si>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</si>
  <si>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</si>
  <si>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</si>
  <si>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</si>
  <si>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</si>
  <si>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</si>
  <si>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</si>
  <si>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</si>
  <si>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</si>
  <si>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</si>
  <si>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</si>
  <si>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</si>
  <si>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</si>
  <si>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</si>
  <si>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</si>
  <si>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</si>
  <si>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</si>
  <si>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</si>
  <si>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</si>
  <si>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</si>
  <si>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</si>
  <si>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</si>
  <si>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</si>
  <si>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</si>
  <si>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</si>
  <si>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</si>
  <si>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</si>
  <si>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</si>
  <si>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</si>
  <si>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</si>
  <si>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</si>
  <si>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</si>
  <si>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</si>
  <si>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</si>
  <si>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</si>
  <si>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</si>
  <si>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</si>
  <si>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</si>
  <si>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</si>
  <si>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</si>
  <si>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</si>
  <si>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</si>
  <si>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</si>
  <si>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</si>
  <si>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</si>
  <si>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</si>
  <si>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</si>
  <si>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</si>
  <si>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</si>
  <si>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</si>
  <si>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</si>
  <si>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</si>
  <si>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</si>
  <si>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</si>
  <si>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</si>
  <si>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</si>
  <si>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</si>
  <si>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</si>
  <si>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</si>
  <si>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</si>
  <si>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</si>
  <si>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</si>
  <si>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</si>
  <si>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</si>
  <si>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</si>
  <si>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</si>
  <si>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</si>
  <si>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</si>
  <si>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</si>
  <si>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</si>
  <si>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</si>
  <si>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</si>
  <si>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</si>
  <si>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</si>
  <si>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</si>
  <si>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</si>
  <si>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</si>
  <si>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</si>
  <si>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</si>
  <si>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</si>
  <si>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</si>
  <si>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</si>
  <si>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</si>
  <si>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</si>
  <si>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</si>
  <si>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</si>
  <si>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</si>
  <si>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</si>
  <si>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</si>
  <si>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</si>
  <si>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</si>
  <si>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</si>
  <si>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</si>
  <si>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</si>
  <si>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</si>
  <si>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</si>
  <si>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</si>
  <si>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</si>
  <si>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</si>
  <si>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</si>
  <si>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</si>
  <si>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</si>
  <si>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</si>
  <si>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</si>
  <si>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</si>
  <si>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</si>
  <si>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</si>
  <si>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</si>
  <si>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</si>
  <si>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</si>
  <si>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</si>
  <si>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</si>
  <si>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</si>
  <si>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</si>
  <si>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</si>
  <si>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</si>
  <si>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</si>
  <si>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</si>
  <si>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</si>
  <si>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</si>
  <si>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</si>
  <si>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</si>
  <si>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</si>
  <si>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</si>
  <si>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</si>
  <si>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</si>
  <si>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</si>
  <si>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</si>
  <si>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</si>
  <si>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</si>
  <si>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</si>
  <si>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</si>
  <si>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</si>
  <si>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</si>
  <si>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</si>
  <si>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</si>
  <si>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</si>
  <si>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</si>
  <si>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</si>
  <si>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</si>
  <si>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</si>
  <si>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</si>
  <si>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</si>
  <si>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</si>
  <si>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</si>
  <si>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</si>
  <si>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</si>
  <si>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</si>
  <si>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</si>
  <si>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</si>
  <si>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</si>
  <si>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</si>
  <si>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</si>
  <si>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</si>
  <si>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</si>
  <si>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</si>
  <si>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</si>
  <si>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</si>
  <si>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</si>
  <si>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</si>
  <si>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</si>
  <si>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</si>
  <si>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</si>
  <si>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</si>
  <si>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</si>
  <si>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</si>
  <si>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</si>
  <si>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</si>
  <si>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</si>
  <si>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</si>
  <si>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</si>
  <si>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</si>
  <si>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</si>
  <si>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</si>
  <si>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</si>
  <si>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</si>
  <si>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</si>
  <si>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</si>
  <si>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</si>
  <si>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</si>
  <si>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</si>
  <si>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</si>
  <si>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</si>
  <si>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</si>
  <si>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</si>
  <si>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</si>
  <si>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</si>
  <si>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</si>
  <si>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</si>
  <si>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</si>
  <si>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</si>
  <si>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</si>
  <si>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</si>
  <si>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</si>
  <si>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</si>
  <si>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</si>
  <si>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</si>
  <si>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</si>
  <si>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</si>
  <si>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</si>
  <si>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</si>
  <si>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</si>
  <si>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</si>
  <si>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</si>
  <si>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</si>
  <si>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</si>
  <si>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</si>
  <si>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</si>
  <si>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</si>
  <si>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</si>
  <si>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</si>
  <si>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</si>
  <si>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</si>
  <si>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</si>
  <si>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</si>
  <si>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</si>
  <si>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</si>
  <si>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</si>
  <si>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</si>
  <si>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</si>
  <si>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</si>
  <si>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</si>
  <si>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</si>
  <si>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</si>
  <si>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</si>
  <si>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</si>
  <si>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</si>
  <si>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</si>
  <si>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</si>
  <si>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</si>
  <si>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</si>
  <si>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</si>
  <si>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</si>
  <si>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</si>
  <si>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</si>
  <si>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</si>
  <si>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</si>
  <si>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</si>
  <si>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</si>
  <si>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</si>
  <si>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</si>
  <si>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</si>
  <si>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</si>
  <si>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</si>
  <si>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</si>
  <si>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</si>
  <si>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</si>
  <si>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</si>
  <si>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</si>
  <si>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</si>
  <si>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</si>
  <si>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</si>
  <si>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</si>
  <si>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</si>
  <si>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</si>
  <si>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</si>
  <si>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</si>
  <si>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</si>
  <si>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</si>
  <si>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</si>
  <si>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</si>
  <si>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</si>
  <si>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</si>
  <si>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</si>
  <si>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</si>
  <si>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</si>
  <si>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</si>
  <si>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</si>
  <si>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</si>
  <si>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</si>
  <si>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</si>
  <si>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</si>
  <si>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</si>
  <si>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</si>
  <si>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</si>
  <si>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</si>
  <si>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</si>
  <si>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</si>
  <si>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</si>
  <si>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</si>
  <si>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</si>
  <si>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</si>
  <si>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</si>
  <si>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</si>
  <si>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</si>
  <si>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</si>
  <si>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</si>
  <si>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</si>
  <si>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</si>
  <si>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</si>
  <si>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</si>
  <si>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</si>
  <si>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</si>
  <si>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</si>
  <si>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</si>
  <si>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</si>
  <si>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</si>
  <si>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</si>
  <si>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</si>
  <si>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</si>
  <si>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</si>
  <si>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</si>
  <si>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</si>
  <si>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</si>
  <si>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</si>
  <si>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</si>
  <si>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</si>
  <si>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</si>
  <si>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</si>
  <si>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</si>
  <si>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</si>
  <si>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</si>
  <si>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</si>
  <si>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</si>
  <si>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</si>
  <si>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</si>
  <si>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</si>
  <si>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</si>
  <si>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</si>
  <si>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</si>
  <si>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</si>
  <si>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</si>
  <si>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</si>
  <si>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</si>
  <si>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</si>
  <si>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</si>
  <si>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</si>
  <si>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</si>
  <si>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</si>
  <si>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</si>
  <si>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</si>
  <si>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</si>
  <si>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</si>
  <si>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</si>
  <si>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</si>
  <si>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</si>
  <si>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</si>
  <si>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</si>
  <si>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</si>
  <si>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</si>
  <si>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</si>
  <si>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</si>
  <si>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</si>
  <si>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</si>
  <si>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</si>
  <si>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</si>
  <si>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</si>
  <si>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</si>
  <si>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</si>
  <si>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</si>
  <si>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</si>
  <si>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</si>
  <si>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</si>
  <si>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</si>
  <si>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</si>
  <si>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</si>
  <si>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</si>
  <si>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</si>
  <si>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</si>
  <si>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</si>
  <si>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</si>
  <si>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</si>
  <si>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</si>
  <si>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</si>
  <si>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</si>
  <si>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</si>
  <si>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</si>
  <si>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</si>
  <si>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</si>
  <si>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</si>
  <si>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</si>
  <si>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</si>
  <si>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</si>
  <si>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</si>
  <si>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</si>
  <si>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</si>
  <si>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</si>
  <si>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</si>
  <si>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</si>
  <si>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</si>
  <si>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</si>
  <si>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</si>
  <si>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</si>
  <si>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</si>
  <si>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</si>
  <si>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</si>
  <si>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</si>
  <si>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</si>
  <si>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</si>
  <si>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</si>
  <si>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</si>
  <si>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</si>
  <si>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</si>
  <si>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</si>
  <si>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</si>
  <si>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</si>
  <si>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</si>
  <si>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</si>
  <si>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</si>
  <si>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</si>
  <si>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</si>
  <si>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</si>
  <si>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</si>
  <si>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</si>
  <si>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</si>
  <si>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</si>
  <si>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</si>
  <si>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</si>
  <si>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</si>
  <si>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</si>
  <si>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</si>
  <si>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</si>
  <si>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</si>
  <si>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</si>
  <si>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</si>
  <si>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</si>
  <si>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</si>
  <si>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</si>
  <si>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</si>
  <si>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</si>
  <si>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</si>
  <si>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</si>
  <si>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</si>
  <si>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</si>
  <si>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</si>
  <si>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</si>
  <si>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</si>
  <si>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</si>
  <si>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</si>
  <si>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</si>
  <si>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</si>
  <si>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</si>
  <si>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</si>
  <si>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</si>
  <si>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</si>
  <si>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</si>
  <si>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</si>
  <si>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</si>
  <si>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</si>
  <si>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</si>
  <si>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</si>
  <si>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</si>
  <si>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</si>
  <si>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</si>
  <si>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</si>
  <si>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</si>
  <si>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</si>
  <si>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</si>
  <si>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</si>
  <si>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</si>
  <si>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</si>
  <si>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</si>
  <si>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</si>
  <si>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</si>
  <si>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</si>
  <si>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</si>
  <si>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</si>
  <si>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</si>
  <si>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</si>
  <si>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</si>
  <si>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</si>
  <si>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</si>
  <si>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</si>
  <si>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</si>
  <si>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</si>
  <si>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</si>
  <si>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</si>
  <si>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</si>
  <si>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</si>
  <si>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</si>
  <si>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</si>
  <si>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</si>
  <si>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</si>
  <si>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</si>
  <si>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</si>
  <si>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</si>
  <si>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</si>
  <si>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</si>
  <si>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</si>
  <si>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</si>
  <si>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</si>
  <si>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</si>
  <si>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</si>
  <si>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</si>
  <si>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</si>
  <si>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</si>
  <si>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</si>
  <si>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</si>
  <si>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</si>
  <si>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</si>
  <si>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</si>
  <si>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</si>
  <si>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</si>
  <si>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</si>
  <si>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</si>
  <si>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</si>
  <si>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</si>
  <si>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</si>
  <si>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</si>
  <si>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</si>
  <si>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</si>
  <si>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</si>
  <si>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</si>
  <si>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</si>
  <si>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</si>
  <si>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</si>
  <si>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</si>
  <si>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</si>
  <si>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</si>
  <si>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</si>
  <si>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</si>
  <si>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</si>
  <si>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</si>
  <si>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</si>
  <si>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</si>
  <si>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</si>
  <si>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</si>
  <si>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</si>
  <si>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</si>
  <si>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</si>
  <si>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</si>
  <si>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</si>
  <si>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</si>
  <si>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</si>
  <si>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</si>
  <si>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</si>
  <si>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</si>
  <si>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</si>
  <si>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</si>
  <si>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</si>
  <si>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</si>
  <si>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</si>
  <si>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</si>
  <si>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</si>
  <si>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</si>
  <si>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</si>
  <si>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</si>
  <si>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</si>
  <si>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</si>
  <si>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</si>
  <si>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</si>
  <si>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</si>
  <si>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</si>
  <si>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</si>
  <si>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</si>
  <si>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</si>
  <si>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</si>
  <si>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</si>
  <si>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</si>
  <si>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</si>
  <si>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</si>
  <si>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</si>
  <si>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</si>
  <si>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</si>
  <si>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</si>
  <si>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</si>
  <si>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</si>
  <si>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</si>
  <si>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</si>
  <si>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</si>
  <si>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</si>
  <si>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</si>
  <si>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</si>
  <si>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</si>
  <si>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</si>
  <si>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</si>
  <si>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</si>
  <si>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</si>
  <si>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</si>
  <si>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</si>
  <si>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</si>
  <si>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</si>
  <si>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</si>
  <si>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</si>
  <si>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</si>
  <si>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</si>
  <si>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</si>
  <si>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</si>
  <si>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</si>
  <si>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</si>
  <si>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</si>
  <si>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</si>
  <si>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</si>
  <si>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</si>
  <si>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</si>
  <si>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</si>
  <si>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</si>
  <si>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</si>
  <si>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</si>
  <si>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</si>
  <si>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</si>
  <si>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</si>
  <si>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</si>
  <si>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</si>
  <si>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</si>
  <si>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</si>
  <si>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</si>
  <si>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</si>
  <si>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</si>
  <si>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</si>
  <si>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</si>
  <si>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</si>
  <si>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</si>
  <si>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</si>
  <si>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</si>
  <si>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</si>
  <si>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</si>
  <si>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</si>
  <si>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</si>
  <si>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</si>
  <si>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</si>
  <si>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</si>
  <si>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</si>
  <si>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</si>
  <si>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</si>
  <si>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</si>
  <si>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</si>
  <si>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</si>
  <si>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</si>
  <si>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</si>
  <si>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</si>
  <si>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</si>
  <si>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</si>
  <si>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</si>
  <si>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</si>
  <si>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</si>
  <si>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</si>
  <si>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</si>
  <si>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</si>
  <si>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</si>
  <si>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</si>
  <si>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</si>
  <si>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</si>
  <si>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</si>
  <si>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</si>
  <si>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</si>
  <si>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</si>
  <si>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</si>
  <si>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</si>
  <si>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</si>
  <si>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</si>
  <si>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</si>
  <si>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</si>
  <si>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</si>
  <si>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</si>
  <si>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</si>
  <si>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</si>
  <si>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</si>
  <si>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</si>
  <si>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</si>
  <si>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</si>
  <si>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</si>
  <si>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</si>
  <si>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</si>
  <si>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</si>
  <si>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</si>
  <si>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</si>
  <si>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</si>
  <si>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</si>
  <si>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</si>
  <si>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</si>
  <si>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</si>
  <si>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</si>
  <si>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</si>
  <si>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</si>
  <si>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</si>
  <si>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</si>
  <si>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</si>
  <si>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</si>
  <si>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</si>
  <si>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</si>
  <si>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</si>
  <si>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</si>
  <si>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</si>
  <si>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</si>
  <si>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</si>
  <si>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</si>
  <si>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</si>
  <si>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</si>
  <si>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</si>
  <si>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</si>
  <si>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</si>
  <si>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</si>
  <si>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</si>
  <si>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</si>
  <si>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</si>
  <si>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</si>
  <si>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</si>
  <si>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</si>
  <si>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</si>
  <si>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</si>
  <si>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</si>
  <si>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</si>
  <si>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</si>
  <si>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</si>
  <si>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</si>
  <si>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</si>
  <si>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</si>
  <si>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</si>
  <si>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</si>
  <si>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</si>
  <si>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</si>
  <si>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</si>
  <si>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</si>
  <si>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</si>
  <si>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</si>
  <si>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</si>
  <si>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</si>
  <si>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</si>
  <si>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</si>
  <si>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</si>
  <si>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</si>
  <si>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</si>
  <si>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</si>
  <si>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</si>
  <si>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</si>
  <si>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</si>
  <si>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</si>
  <si>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</si>
  <si>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</si>
  <si>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</si>
  <si>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</si>
  <si>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</si>
  <si>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</si>
  <si>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</si>
  <si>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</si>
  <si>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</si>
  <si>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</si>
  <si>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</si>
  <si>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</si>
  <si>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</si>
  <si>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</si>
  <si>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</si>
  <si>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</si>
  <si>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</si>
  <si>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</si>
  <si>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</si>
  <si>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</si>
  <si>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</si>
  <si>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</si>
  <si>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</si>
  <si>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</si>
  <si>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</si>
  <si>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</si>
  <si>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</si>
  <si>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</si>
  <si>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</si>
  <si>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</si>
  <si>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</si>
  <si>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</si>
  <si>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</si>
  <si>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</si>
  <si>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</si>
  <si>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</si>
  <si>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</si>
  <si>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</si>
  <si>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</si>
  <si>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</si>
  <si>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</si>
  <si>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</si>
  <si>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</si>
  <si>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</si>
  <si>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</si>
  <si>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</si>
  <si>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</si>
  <si>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</si>
  <si>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</si>
  <si>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</si>
  <si>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</si>
  <si>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</si>
  <si>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</si>
  <si>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</si>
  <si>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</si>
  <si>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</si>
  <si>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</si>
  <si>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</si>
  <si>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</si>
  <si>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</si>
  <si>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</si>
  <si>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</si>
  <si>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</si>
  <si>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</si>
  <si>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</si>
  <si>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</si>
  <si>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</si>
  <si>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</si>
  <si>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</si>
  <si>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</si>
  <si>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</si>
  <si>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</si>
  <si>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</si>
  <si>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</si>
  <si>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</si>
  <si>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</si>
  <si>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</si>
  <si>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</si>
  <si>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</si>
  <si>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</si>
  <si>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</si>
  <si>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</si>
  <si>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</si>
  <si>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</si>
  <si>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</si>
  <si>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</si>
  <si>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</si>
  <si>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</si>
  <si>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</si>
  <si>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</si>
  <si>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</si>
  <si>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</si>
  <si>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</si>
  <si>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</si>
  <si>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</si>
  <si>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</si>
  <si>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</si>
  <si>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</si>
  <si>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</si>
  <si>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</si>
  <si>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</si>
  <si>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</si>
  <si>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</si>
  <si>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</si>
  <si>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</si>
  <si>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</si>
  <si>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</si>
  <si>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</si>
  <si>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</si>
  <si>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</si>
  <si>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</si>
  <si>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</si>
  <si>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</si>
  <si>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</si>
  <si>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</si>
  <si>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</si>
  <si>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</si>
  <si>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</si>
  <si>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</si>
  <si>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</si>
  <si>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</si>
  <si>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</si>
  <si>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</si>
  <si>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</si>
  <si>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</si>
  <si>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</si>
  <si>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</si>
  <si>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</si>
  <si>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</si>
  <si>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</si>
  <si>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</si>
  <si>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</si>
  <si>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</si>
  <si>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</si>
  <si>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</si>
  <si>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</si>
  <si>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</si>
  <si>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</si>
  <si>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</si>
  <si>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</si>
  <si>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</si>
  <si>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</si>
  <si>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</si>
  <si>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</si>
  <si>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</si>
  <si>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</si>
  <si>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</si>
  <si>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</si>
  <si>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</si>
  <si>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</si>
  <si>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</si>
  <si>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</si>
  <si>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</si>
  <si>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</si>
  <si>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</si>
  <si>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</si>
  <si>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</si>
  <si>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</si>
  <si>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</si>
  <si>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</si>
  <si>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</si>
  <si>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</si>
  <si>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</si>
  <si>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</si>
  <si>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</si>
  <si>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</si>
  <si>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</si>
  <si>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</si>
  <si>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</si>
  <si>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</si>
  <si>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</si>
  <si>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</si>
  <si>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</si>
  <si>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</si>
  <si>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</si>
  <si>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</si>
  <si>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</si>
  <si>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</si>
  <si>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</si>
  <si>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</si>
  <si>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</si>
  <si>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</si>
  <si>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</si>
  <si>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</si>
  <si>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</si>
  <si>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</si>
  <si>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</si>
  <si>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</si>
  <si>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</si>
  <si>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</si>
  <si>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</si>
  <si>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</si>
  <si>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</si>
  <si>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</si>
  <si>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</si>
  <si>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</si>
  <si>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</si>
  <si>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</si>
  <si>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</si>
  <si>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</si>
  <si>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</si>
  <si>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</si>
  <si>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</si>
  <si>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</si>
  <si>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</si>
  <si>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</si>
  <si>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</si>
  <si>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</si>
  <si>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</si>
  <si>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</si>
  <si>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</si>
  <si>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</si>
  <si>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</si>
  <si>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</si>
  <si>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</si>
  <si>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</si>
  <si>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</si>
  <si>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</si>
  <si>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</si>
  <si>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</si>
  <si>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</si>
  <si>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</si>
  <si>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</si>
  <si>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</si>
  <si>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</si>
  <si>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</si>
  <si>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</si>
  <si>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</si>
  <si>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</si>
  <si>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</si>
  <si>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</si>
  <si>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</si>
  <si>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</si>
  <si>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</si>
  <si>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</si>
  <si>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</si>
  <si>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</si>
  <si>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</si>
  <si>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</si>
  <si>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</si>
  <si>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</si>
  <si>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</si>
  <si>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</si>
  <si>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</si>
  <si>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</si>
  <si>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</si>
  <si>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</si>
  <si>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</si>
  <si>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</si>
  <si>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</si>
  <si>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</si>
  <si>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</si>
  <si>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</si>
  <si>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</si>
  <si>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</si>
  <si>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</si>
  <si>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</si>
  <si>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</si>
  <si>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</si>
  <si>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</si>
  <si>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</si>
  <si>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</si>
  <si>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</si>
  <si>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</si>
  <si>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</si>
  <si>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</si>
  <si>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</si>
  <si>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</si>
  <si>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</si>
  <si>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</si>
  <si>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</si>
  <si>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</si>
  <si>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</si>
  <si>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</si>
  <si>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</si>
  <si>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</si>
  <si>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</si>
  <si>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</si>
  <si>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</si>
  <si>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</si>
  <si>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</si>
  <si>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</si>
  <si>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</si>
  <si>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</si>
  <si>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</si>
  <si>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</si>
  <si>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</si>
  <si>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</si>
  <si>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</si>
  <si>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</si>
  <si>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</si>
  <si>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</si>
  <si>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</si>
  <si>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</si>
  <si>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</si>
  <si>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</si>
  <si>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</si>
  <si>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</si>
  <si>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</si>
  <si>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</si>
  <si>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</si>
  <si>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</si>
  <si>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</si>
  <si>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</si>
  <si>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</si>
  <si>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</si>
  <si>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</si>
  <si>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</si>
  <si>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</si>
  <si>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</si>
  <si>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</si>
  <si>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</si>
  <si>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</si>
  <si>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</si>
  <si>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</si>
  <si>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</si>
  <si>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</si>
  <si>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</si>
  <si>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</si>
  <si>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</si>
  <si>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</si>
  <si>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</si>
  <si>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</si>
  <si>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</si>
  <si>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</si>
  <si>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</si>
  <si>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</si>
  <si>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</si>
  <si>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</si>
  <si>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</si>
  <si>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</si>
  <si>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</si>
  <si>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</si>
  <si>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</si>
  <si>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</si>
  <si>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</si>
  <si>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</si>
  <si>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</si>
  <si>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</si>
  <si>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</si>
  <si>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</si>
  <si>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</si>
  <si>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</si>
  <si>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</si>
  <si>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</si>
  <si>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</si>
  <si>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</si>
  <si>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</si>
  <si>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</si>
  <si>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</si>
  <si>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</si>
  <si>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</si>
  <si>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</si>
  <si>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</si>
  <si>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</si>
  <si>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</si>
  <si>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</si>
  <si>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</si>
  <si>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</si>
  <si>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</si>
  <si>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</si>
  <si>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</si>
  <si>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</si>
  <si>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</si>
  <si>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</si>
  <si>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</si>
  <si>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</si>
  <si>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</si>
  <si>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</si>
  <si>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</si>
  <si>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</si>
  <si>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</si>
  <si>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</si>
  <si>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</si>
  <si>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</si>
  <si>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</si>
  <si>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</si>
  <si>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</si>
  <si>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</si>
  <si>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</si>
  <si>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</si>
  <si>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</si>
  <si>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</si>
  <si>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</si>
  <si>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</si>
  <si>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</si>
  <si>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</si>
  <si>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</si>
  <si>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</si>
  <si>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</si>
  <si>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</si>
  <si>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</si>
  <si>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</si>
  <si>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</si>
  <si>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</si>
  <si>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</si>
  <si>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</si>
  <si>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</si>
  <si>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</si>
  <si>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</si>
  <si>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</si>
  <si>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</si>
  <si>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</si>
  <si>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</si>
  <si>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</si>
  <si>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</si>
  <si>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</si>
  <si>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</si>
  <si>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</si>
  <si>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</si>
  <si>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</si>
  <si>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</si>
  <si>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</si>
  <si>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</si>
  <si>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</si>
  <si>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</si>
  <si>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</si>
  <si>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</si>
  <si>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</si>
  <si>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</si>
  <si>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</si>
  <si>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</si>
  <si>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</si>
  <si>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</si>
  <si>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</si>
  <si>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</si>
  <si>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</si>
  <si>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</si>
  <si>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</si>
  <si>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</si>
  <si>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</si>
  <si>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</si>
  <si>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</si>
  <si>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</si>
  <si>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</si>
  <si>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</si>
  <si>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</si>
  <si>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</si>
  <si>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</si>
  <si>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</si>
  <si>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</si>
  <si>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</si>
  <si>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</si>
  <si>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</si>
  <si>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</si>
  <si>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</si>
  <si>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</si>
  <si>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</si>
  <si>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</si>
  <si>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</si>
  <si>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</si>
  <si>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</si>
  <si>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</si>
  <si>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</si>
  <si>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</si>
  <si>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</si>
  <si>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</si>
  <si>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</si>
  <si>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</si>
  <si>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</si>
  <si>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</si>
  <si>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</si>
  <si>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</si>
  <si>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</si>
  <si>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</si>
  <si>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</si>
  <si>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</si>
  <si>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</si>
  <si>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</si>
  <si>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</si>
  <si>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</si>
  <si>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</si>
  <si>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</si>
  <si>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</si>
  <si>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</si>
  <si>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</si>
  <si>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</si>
  <si>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</si>
  <si>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</si>
  <si>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</si>
  <si>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</si>
  <si>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</si>
  <si>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</si>
  <si>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</si>
  <si>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</si>
  <si>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</si>
  <si>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</si>
  <si>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</si>
  <si>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</si>
  <si>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</si>
  <si>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</si>
  <si>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</si>
  <si>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</si>
  <si>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</si>
  <si>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</si>
  <si>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</si>
  <si>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</si>
  <si>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</si>
  <si>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</si>
  <si>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</si>
  <si>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</si>
  <si>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</si>
  <si>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</si>
  <si>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</si>
  <si>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</si>
  <si>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</si>
  <si>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</si>
  <si>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</si>
  <si>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</si>
  <si>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</si>
  <si>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</si>
  <si>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</si>
  <si>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</si>
  <si>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</si>
  <si>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</si>
  <si>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</si>
  <si>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</si>
  <si>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</si>
  <si>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</si>
  <si>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</si>
  <si>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</si>
  <si>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</si>
  <si>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</si>
  <si>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</si>
  <si>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</si>
  <si>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</si>
  <si>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</si>
  <si>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</si>
  <si>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</si>
  <si>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</si>
  <si>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</si>
  <si>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</si>
  <si>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</si>
  <si>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</si>
  <si>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</si>
  <si>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</si>
  <si>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</si>
  <si>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</si>
  <si>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</si>
  <si>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</si>
  <si>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</si>
  <si>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</si>
  <si>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</si>
  <si>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</si>
  <si>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</si>
  <si>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</si>
  <si>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</si>
  <si>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</si>
  <si>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</si>
  <si>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</si>
  <si>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</si>
  <si>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</si>
  <si>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</si>
  <si>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</si>
  <si>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</si>
  <si>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</si>
  <si>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</si>
  <si>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</si>
  <si>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</si>
  <si>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</si>
  <si>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</si>
  <si>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</si>
  <si>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</si>
  <si>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</si>
  <si>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</si>
  <si>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</si>
  <si>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</si>
  <si>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</si>
  <si>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</si>
  <si>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</si>
  <si>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</si>
  <si>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</si>
  <si>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</si>
  <si>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</si>
  <si>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</si>
  <si>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</si>
  <si>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</si>
  <si>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</si>
  <si>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</si>
  <si>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</si>
  <si>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</si>
  <si>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</si>
  <si>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</si>
  <si>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</si>
  <si>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</si>
  <si>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</si>
  <si>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</si>
  <si>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</si>
  <si>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</si>
  <si>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</si>
  <si>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</si>
  <si>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</si>
  <si>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</si>
  <si>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</si>
  <si>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</si>
  <si>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</si>
  <si>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</si>
  <si>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</si>
  <si>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</si>
  <si>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</si>
  <si>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</si>
  <si>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</si>
  <si>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</si>
  <si>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</si>
  <si>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</si>
  <si>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</si>
  <si>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</si>
  <si>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</si>
  <si>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</si>
  <si>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</si>
  <si>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</si>
  <si>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</si>
  <si>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</si>
  <si>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</si>
  <si>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</si>
  <si>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</si>
  <si>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</si>
  <si>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</si>
  <si>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</si>
  <si>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</si>
  <si>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</si>
  <si>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</si>
  <si>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</si>
  <si>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</si>
  <si>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</si>
  <si>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</si>
  <si>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</si>
  <si>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</si>
  <si>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</si>
  <si>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</si>
  <si>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</si>
  <si>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</si>
  <si>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</si>
  <si>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</si>
  <si>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</si>
  <si>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</si>
  <si>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</si>
  <si>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</si>
  <si>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</si>
  <si>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</si>
  <si>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</si>
  <si>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</si>
  <si>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</si>
  <si>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</si>
  <si>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</si>
  <si>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</si>
  <si>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</si>
  <si>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</si>
  <si>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</si>
  <si>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</si>
  <si>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</si>
  <si>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</si>
  <si>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</si>
  <si>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</si>
  <si>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</si>
  <si>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</si>
  <si>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</si>
  <si>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</si>
  <si>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</si>
  <si>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</si>
  <si>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</si>
  <si>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</si>
  <si>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</si>
  <si>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</si>
  <si>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</si>
  <si>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</si>
  <si>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</si>
  <si>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</si>
  <si>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</si>
  <si>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</si>
  <si>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</si>
  <si>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</si>
  <si>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</si>
  <si>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</si>
  <si>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</si>
  <si>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</si>
  <si>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</si>
  <si>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</si>
  <si>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</si>
  <si>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</si>
  <si>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</si>
  <si>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</si>
  <si>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</si>
  <si>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</si>
  <si>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</si>
  <si>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</si>
  <si>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</si>
  <si>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</si>
  <si>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</si>
  <si>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</si>
  <si>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</si>
  <si>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</si>
  <si>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</si>
  <si>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</si>
  <si>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</si>
  <si>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</si>
  <si>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</si>
  <si>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</si>
  <si>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</si>
  <si>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</si>
  <si>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</si>
  <si>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</si>
  <si>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</si>
  <si>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</si>
  <si>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</si>
  <si>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</si>
  <si>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</si>
  <si>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</si>
  <si>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</si>
  <si>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</si>
  <si>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</si>
  <si>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</si>
  <si>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</si>
  <si>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</si>
  <si>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</si>
  <si>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</si>
  <si>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</si>
  <si>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</si>
  <si>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</si>
  <si>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</si>
  <si>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</si>
  <si>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</si>
  <si>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</si>
  <si>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</si>
  <si>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</si>
  <si>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</si>
  <si>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</si>
  <si>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</si>
  <si>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</si>
  <si>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</si>
  <si>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</si>
  <si>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</si>
  <si>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</si>
  <si>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</si>
  <si>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</si>
  <si>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</si>
  <si>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</si>
  <si>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</si>
  <si>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</si>
  <si>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</si>
  <si>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</si>
  <si>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</si>
  <si>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</si>
  <si>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</si>
  <si>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</si>
  <si>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</si>
  <si>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</si>
  <si>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</si>
  <si>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</si>
  <si>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</si>
  <si>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</si>
  <si>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</si>
  <si>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</si>
  <si>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</si>
  <si>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</si>
  <si>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</si>
  <si>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</si>
  <si>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</si>
  <si>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</si>
  <si>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</si>
  <si>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</si>
  <si>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</si>
  <si>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</si>
  <si>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</si>
  <si>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</si>
  <si>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</si>
  <si>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</si>
  <si>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</si>
  <si>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</si>
  <si>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</si>
  <si>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</si>
  <si>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</si>
  <si>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</si>
  <si>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</si>
  <si>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</si>
  <si>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</si>
  <si>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</si>
  <si>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</si>
  <si>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</si>
  <si>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</si>
  <si>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</si>
  <si>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</si>
  <si>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</si>
  <si>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</si>
  <si>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</si>
  <si>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</si>
  <si>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</si>
  <si>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</si>
  <si>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</si>
  <si>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</si>
  <si>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</si>
  <si>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</si>
  <si>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</si>
  <si>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</si>
  <si>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</si>
  <si>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</si>
  <si>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</si>
  <si>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</si>
  <si>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</si>
  <si>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</si>
  <si>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</si>
  <si>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</si>
  <si>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</si>
  <si>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</si>
  <si>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</si>
  <si>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</si>
  <si>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</si>
  <si>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</si>
  <si>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</si>
  <si>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</si>
  <si>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</si>
  <si>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</si>
  <si>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</si>
  <si>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</si>
  <si>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</si>
  <si>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</si>
  <si>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</si>
  <si>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</si>
  <si>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</si>
  <si>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</si>
  <si>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</si>
  <si>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</si>
  <si>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</si>
  <si>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</si>
  <si>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</si>
  <si>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</si>
  <si>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</si>
  <si>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</si>
  <si>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</si>
  <si>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</si>
  <si>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</si>
  <si>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</si>
  <si>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</si>
  <si>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</si>
  <si>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</si>
  <si>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</si>
  <si>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</si>
  <si>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</si>
  <si>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</si>
  <si>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</si>
  <si>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</si>
  <si>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</si>
  <si>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</si>
  <si>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</si>
  <si>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</si>
  <si>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</si>
  <si>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</si>
  <si>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</si>
  <si>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</si>
  <si>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</si>
  <si>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</si>
  <si>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</si>
  <si>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</si>
  <si>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</si>
  <si>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</si>
  <si>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</si>
  <si>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</si>
  <si>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</si>
  <si>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</si>
  <si>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</si>
  <si>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</si>
  <si>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</si>
  <si>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</si>
  <si>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</si>
  <si>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</si>
  <si>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</si>
  <si>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</si>
  <si>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</si>
  <si>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</si>
  <si>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</si>
  <si>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</si>
  <si>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</si>
  <si>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</si>
  <si>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</si>
  <si>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</si>
  <si>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</si>
  <si>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</si>
  <si>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</si>
  <si>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</si>
  <si>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</si>
  <si>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</si>
  <si>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</si>
  <si>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</si>
  <si>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</si>
  <si>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</si>
  <si>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</si>
  <si>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</si>
  <si>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</si>
  <si>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</si>
  <si>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</si>
  <si>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</si>
  <si>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</si>
  <si>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</si>
  <si>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</si>
  <si>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</si>
  <si>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</si>
  <si>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</si>
  <si>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</si>
  <si>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</si>
  <si>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</si>
  <si>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</si>
  <si>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</si>
  <si>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</si>
  <si>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</si>
  <si>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</si>
  <si>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</si>
  <si>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</si>
  <si>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</si>
  <si>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</si>
  <si>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</si>
  <si>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</si>
  <si>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</si>
  <si>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</si>
  <si>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</si>
  <si>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</si>
  <si>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</si>
  <si>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</si>
  <si>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</si>
  <si>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</si>
  <si>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</si>
  <si>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</si>
  <si>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</si>
  <si>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</si>
  <si>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</si>
  <si>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</si>
  <si>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</si>
  <si>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</si>
  <si>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</si>
  <si>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</si>
  <si>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</si>
  <si>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</si>
  <si>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</si>
  <si>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</si>
  <si>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</si>
  <si>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</si>
  <si>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</si>
  <si>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</si>
  <si>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</si>
  <si>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</si>
  <si>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</si>
  <si>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</si>
  <si>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</si>
  <si>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</si>
  <si>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</si>
  <si>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</si>
  <si>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</si>
  <si>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</si>
  <si>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</si>
  <si>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</si>
  <si>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</si>
  <si>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</si>
  <si>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</si>
  <si>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</si>
  <si>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</si>
  <si>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</si>
  <si>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</si>
  <si>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</si>
  <si>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</si>
  <si>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</si>
  <si>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</si>
  <si>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</si>
  <si>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</si>
  <si>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</si>
  <si>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</si>
  <si>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</si>
  <si>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</si>
  <si>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</si>
  <si>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</si>
  <si>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</si>
  <si>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</si>
  <si>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</si>
  <si>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</si>
  <si>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</si>
  <si>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</si>
  <si>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</si>
  <si>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</si>
  <si>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</si>
  <si>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</si>
  <si>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</si>
  <si>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</si>
  <si>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</si>
  <si>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</si>
  <si>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</si>
  <si>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</si>
  <si>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</si>
  <si>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</si>
  <si>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</si>
  <si>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</si>
  <si>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</si>
  <si>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</si>
  <si>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</si>
  <si>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</si>
  <si>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</si>
  <si>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</si>
  <si>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</si>
  <si>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</si>
  <si>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</si>
  <si>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</si>
  <si>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</si>
  <si>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</si>
  <si>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</si>
  <si>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</si>
  <si>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</si>
  <si>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</si>
  <si>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</si>
  <si>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</si>
  <si>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</si>
  <si>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</si>
  <si>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</si>
  <si>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</si>
  <si>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</si>
  <si>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</si>
  <si>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</si>
  <si>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</si>
  <si>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</si>
  <si>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</si>
  <si>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</si>
  <si>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</si>
  <si>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</si>
  <si>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</si>
  <si>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</si>
  <si>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</si>
  <si>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</si>
  <si>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</si>
  <si>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</si>
  <si>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</si>
  <si>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</si>
  <si>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</si>
  <si>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</si>
  <si>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</si>
  <si>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</si>
  <si>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</si>
  <si>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</si>
  <si>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</si>
  <si>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</si>
  <si>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</si>
  <si>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</si>
  <si>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</si>
  <si>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</si>
  <si>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</si>
  <si>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</si>
  <si>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</si>
  <si>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</si>
  <si>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</si>
  <si>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</si>
  <si>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</si>
  <si>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</si>
  <si>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</si>
  <si>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</si>
  <si>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</si>
  <si>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</si>
  <si>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</si>
  <si>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</si>
  <si>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</si>
  <si>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</si>
  <si>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</si>
  <si>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</si>
  <si>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</si>
  <si>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</si>
  <si>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</si>
  <si>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</si>
  <si>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</si>
  <si>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</si>
  <si>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</si>
  <si>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</si>
  <si>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</si>
  <si>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</si>
  <si>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</si>
  <si>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</si>
  <si>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</si>
  <si>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</si>
  <si>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</si>
  <si>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</si>
  <si>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</si>
  <si>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</si>
  <si>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</si>
  <si>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</si>
  <si>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</si>
  <si>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</si>
  <si>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</si>
  <si>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</si>
  <si>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</si>
  <si>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</si>
  <si>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</si>
  <si>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</si>
  <si>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</si>
  <si>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</si>
  <si>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</si>
  <si>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</si>
  <si>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</si>
  <si>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</si>
  <si>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</si>
  <si>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</si>
  <si>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</si>
  <si>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</si>
  <si>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</si>
  <si>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</si>
  <si>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</si>
  <si>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</si>
  <si>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</si>
  <si>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</si>
  <si>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</si>
  <si>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</si>
  <si>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</si>
  <si>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</si>
  <si>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</si>
  <si>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</si>
  <si>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</si>
  <si>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</si>
  <si>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</si>
  <si>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</si>
  <si>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</si>
  <si>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</si>
  <si>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</si>
  <si>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</si>
  <si>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</si>
  <si>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</si>
  <si>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</si>
  <si>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</si>
  <si>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</si>
  <si>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</si>
  <si>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</si>
  <si>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</si>
  <si>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</si>
  <si>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</si>
  <si>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</si>
  <si>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</si>
  <si>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</si>
  <si>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</si>
  <si>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</si>
  <si>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</si>
  <si>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</si>
  <si>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</si>
  <si>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</si>
  <si>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</si>
  <si>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</si>
  <si>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</si>
  <si>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</si>
  <si>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</si>
  <si>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</si>
  <si>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</si>
  <si>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</si>
  <si>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</si>
  <si>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</si>
  <si>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</si>
  <si>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</si>
  <si>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</si>
  <si>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</si>
  <si>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</si>
  <si>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</si>
  <si>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</si>
  <si>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</si>
  <si>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</si>
  <si>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</si>
  <si>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</si>
  <si>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</si>
  <si>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</si>
  <si>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</si>
  <si>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</si>
  <si>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</si>
  <si>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</si>
  <si>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</si>
  <si>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</si>
  <si>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</si>
  <si>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</si>
  <si>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</si>
  <si>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</si>
  <si>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</si>
  <si>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</si>
  <si>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</si>
  <si>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</si>
  <si>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</si>
  <si>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</si>
  <si>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</si>
  <si>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</si>
  <si>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</si>
  <si>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</si>
  <si>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</si>
  <si>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</si>
  <si>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</si>
  <si>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</si>
  <si>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</si>
  <si>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</si>
  <si>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</si>
  <si>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</si>
  <si>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</si>
  <si>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</si>
  <si>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</si>
  <si>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</si>
  <si>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</si>
  <si>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</si>
  <si>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</si>
  <si>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</si>
  <si>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</si>
  <si>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</si>
  <si>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</si>
  <si>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</si>
  <si>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</si>
  <si>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</si>
  <si>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</si>
  <si>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</si>
  <si>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</si>
  <si>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</si>
  <si>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</si>
  <si>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</si>
  <si>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</si>
  <si>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</si>
  <si>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</si>
  <si>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</si>
  <si>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</si>
  <si>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</si>
  <si>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</si>
  <si>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</si>
  <si>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</si>
  <si>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</si>
  <si>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</si>
  <si>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</si>
  <si>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</si>
  <si>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</si>
  <si>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</si>
  <si>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</si>
  <si>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</si>
  <si>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</si>
  <si>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</si>
  <si>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</si>
  <si>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</si>
  <si>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</si>
  <si>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</si>
  <si>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</si>
  <si>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</si>
  <si>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</si>
  <si>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</si>
  <si>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</si>
  <si>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</si>
  <si>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</si>
  <si>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</si>
  <si>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</si>
  <si>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</si>
  <si>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</si>
  <si>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</si>
  <si>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</si>
  <si>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</si>
  <si>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</si>
  <si>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</si>
  <si>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</si>
  <si>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</si>
  <si>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</si>
  <si>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</si>
  <si>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</si>
  <si>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</si>
  <si>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</si>
  <si>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</si>
  <si>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</si>
  <si>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</si>
  <si>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</si>
  <si>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</si>
  <si>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</si>
  <si>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</si>
  <si>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</si>
  <si>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</si>
  <si>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</si>
  <si>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</si>
  <si>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</si>
  <si>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</si>
  <si>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</si>
  <si>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</si>
  <si>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</si>
  <si>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</si>
  <si>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</si>
  <si>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</si>
  <si>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</si>
  <si>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</si>
  <si>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</si>
  <si>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</si>
  <si>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</si>
  <si>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</si>
  <si>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</si>
  <si>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</si>
  <si>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</si>
  <si>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</si>
  <si>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</si>
  <si>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</si>
  <si>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</si>
  <si>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</si>
  <si>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</si>
  <si>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</si>
  <si>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</si>
  <si>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</si>
  <si>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</si>
  <si>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</si>
  <si>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</si>
  <si>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</si>
  <si>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</si>
  <si>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</si>
  <si>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</si>
  <si>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</si>
  <si>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</si>
  <si>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</si>
  <si>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</si>
  <si>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</si>
  <si>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</si>
  <si>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</si>
  <si>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</si>
  <si>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</si>
  <si>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</si>
  <si>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</si>
  <si>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</si>
  <si>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</si>
  <si>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</si>
  <si>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</si>
  <si>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</si>
  <si>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</si>
  <si>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</si>
  <si>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</si>
  <si>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</si>
  <si>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</si>
  <si>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</si>
  <si>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</si>
  <si>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</si>
  <si>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</si>
  <si>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</si>
  <si>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</si>
  <si>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</si>
  <si>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</si>
  <si>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</si>
  <si>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</si>
  <si>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</si>
  <si>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</si>
  <si>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</si>
  <si>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</si>
  <si>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</si>
  <si>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</si>
  <si>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</si>
  <si>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</si>
  <si>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</si>
  <si>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</si>
  <si>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</si>
  <si>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</si>
  <si>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</si>
  <si>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</si>
  <si>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</si>
  <si>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</si>
  <si>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</si>
  <si>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</si>
  <si>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</si>
  <si>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</si>
  <si>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</si>
  <si>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</si>
  <si>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</si>
  <si>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</si>
  <si>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</si>
  <si>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</si>
  <si>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</si>
  <si>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</si>
  <si>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</si>
  <si>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</si>
  <si>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</si>
  <si>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</si>
  <si>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</si>
  <si>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</si>
  <si>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</si>
  <si>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</si>
  <si>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</si>
  <si>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</si>
  <si>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</si>
  <si>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</si>
  <si>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</si>
  <si>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</si>
  <si>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</si>
  <si>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</si>
  <si>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</si>
  <si>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</si>
  <si>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</si>
  <si>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</si>
  <si>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</si>
  <si>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</si>
  <si>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</si>
  <si>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</si>
  <si>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</si>
  <si>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</si>
  <si>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</si>
  <si>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</si>
  <si>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</si>
  <si>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</si>
  <si>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</si>
  <si>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</si>
  <si>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</si>
  <si>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</si>
  <si>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</si>
  <si>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</si>
  <si>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</si>
  <si>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</si>
  <si>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</si>
  <si>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</si>
  <si>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</si>
  <si>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</si>
  <si>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</si>
  <si>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</si>
  <si>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</si>
  <si>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</si>
  <si>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</si>
  <si>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</si>
  <si>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</si>
  <si>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</si>
  <si>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</si>
  <si>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</si>
  <si>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</si>
  <si>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</si>
  <si>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</si>
  <si>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</si>
  <si>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</si>
  <si>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</si>
  <si>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</si>
  <si>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</si>
  <si>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</si>
  <si>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</si>
  <si>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</si>
  <si>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</si>
  <si>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</si>
  <si>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</si>
  <si>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</si>
  <si>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</si>
  <si>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</si>
  <si>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</si>
  <si>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</si>
  <si>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</si>
  <si>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</si>
  <si>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</si>
  <si>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</si>
  <si>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</si>
  <si>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</si>
  <si>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</si>
  <si>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</si>
  <si>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</si>
  <si>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</si>
  <si>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</si>
  <si>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</si>
  <si>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</si>
  <si>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</si>
  <si>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</si>
  <si>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</si>
  <si>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</si>
  <si>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</si>
  <si>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</si>
  <si>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</si>
  <si>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</si>
  <si>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</si>
  <si>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</si>
  <si>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</si>
  <si>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</si>
  <si>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</si>
  <si>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</si>
  <si>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</si>
  <si>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</si>
  <si>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</si>
  <si>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</si>
  <si>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</si>
  <si>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</si>
  <si>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</si>
  <si>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</si>
  <si>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</si>
  <si>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</si>
  <si>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</si>
  <si>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</si>
  <si>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</si>
  <si>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</si>
  <si>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</si>
  <si>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</si>
  <si>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</si>
  <si>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</si>
  <si>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</si>
  <si>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</si>
  <si>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</si>
  <si>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</si>
  <si>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</si>
  <si>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</si>
  <si>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</si>
  <si>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</si>
  <si>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</si>
  <si>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</si>
  <si>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</si>
  <si>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</si>
  <si>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</si>
  <si>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</si>
  <si>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</si>
  <si>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</si>
  <si>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</si>
  <si>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</si>
  <si>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</si>
  <si>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</si>
  <si>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</si>
  <si>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</si>
  <si>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</si>
  <si>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</si>
  <si>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</si>
  <si>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</si>
  <si>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</si>
  <si>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</si>
  <si>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</si>
  <si>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</si>
  <si>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</si>
  <si>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</si>
  <si>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</si>
  <si>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</si>
  <si>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</si>
  <si>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</si>
  <si>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</si>
  <si>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</si>
  <si>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</si>
  <si>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</si>
  <si>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</si>
  <si>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</si>
  <si>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</si>
  <si>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</si>
  <si>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</si>
  <si>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</si>
  <si>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</si>
  <si>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</si>
  <si>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</si>
  <si>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</si>
  <si>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</si>
  <si>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</si>
  <si>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</si>
  <si>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</si>
  <si>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</si>
  <si>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</si>
  <si>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</si>
  <si>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</si>
  <si>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</si>
  <si>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</si>
  <si>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</si>
  <si>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</si>
  <si>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</si>
  <si>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</si>
  <si>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</si>
  <si>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</si>
  <si>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</si>
  <si>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</si>
  <si>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</si>
  <si>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</si>
  <si>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</si>
  <si>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</si>
  <si>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</si>
  <si>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</si>
  <si>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</si>
  <si>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</si>
  <si>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</si>
  <si>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</si>
  <si>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</si>
  <si>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</si>
  <si>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</si>
  <si>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</si>
  <si>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</si>
  <si>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</si>
  <si>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</si>
  <si>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</si>
  <si>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</si>
  <si>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</si>
  <si>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</si>
  <si>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</si>
  <si>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</si>
  <si>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</si>
  <si>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</si>
  <si>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</si>
  <si>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</si>
  <si>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</si>
  <si>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</si>
  <si>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</si>
  <si>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</si>
  <si>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</si>
  <si>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</si>
  <si>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</si>
  <si>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</si>
  <si>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</si>
  <si>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</si>
  <si>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</si>
  <si>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</si>
  <si>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</si>
  <si>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</si>
  <si>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</si>
  <si>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</si>
  <si>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</si>
  <si>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</si>
  <si>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</si>
  <si>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</si>
  <si>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</si>
  <si>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</si>
  <si>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</si>
  <si>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</si>
  <si>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</si>
  <si>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</si>
  <si>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</si>
  <si>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</si>
  <si>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</si>
  <si>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</si>
  <si>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</si>
  <si>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</si>
  <si>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</si>
  <si>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</si>
  <si>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</si>
  <si>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</si>
  <si>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</si>
  <si>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</si>
  <si>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</si>
  <si>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</si>
  <si>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</si>
  <si>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</si>
  <si>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</si>
  <si>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</si>
  <si>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</si>
  <si>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</si>
  <si>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</si>
  <si>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</si>
  <si>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</si>
  <si>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</si>
  <si>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</si>
  <si>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</si>
  <si>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</si>
  <si>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</si>
  <si>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</si>
  <si>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</si>
  <si>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</si>
  <si>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</si>
  <si>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</si>
  <si>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</si>
  <si>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</si>
  <si>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</si>
  <si>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</si>
  <si>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</si>
  <si>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</si>
  <si>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</si>
  <si>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</si>
  <si>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</si>
  <si>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</si>
  <si>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</si>
  <si>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</si>
  <si>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</si>
  <si>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</si>
  <si>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</si>
  <si>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</si>
  <si>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</si>
  <si>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</si>
  <si>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</si>
  <si>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</si>
  <si>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</si>
  <si>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</si>
  <si>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</si>
  <si>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</si>
  <si>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</si>
  <si>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</si>
  <si>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</si>
  <si>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</si>
  <si>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</si>
  <si>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</si>
  <si>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</si>
  <si>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</si>
  <si>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</si>
  <si>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</si>
  <si>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</si>
  <si>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</si>
  <si>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</si>
  <si>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</si>
  <si>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</si>
  <si>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</si>
  <si>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</si>
  <si>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</si>
  <si>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</si>
  <si>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</si>
  <si>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</si>
  <si>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</si>
  <si>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</si>
  <si>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</si>
  <si>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</si>
  <si>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</si>
  <si>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</si>
  <si>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</si>
  <si>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</si>
  <si>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</si>
  <si>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</si>
  <si>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</si>
  <si>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</si>
  <si>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</si>
  <si>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</si>
  <si>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</si>
  <si>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</si>
  <si>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</si>
  <si>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</si>
  <si>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</si>
  <si>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</si>
  <si>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</si>
  <si>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</si>
  <si>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</si>
  <si>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</si>
  <si>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</si>
  <si>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</si>
  <si>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</si>
  <si>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</si>
  <si>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</si>
  <si>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</si>
  <si>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</si>
  <si>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</si>
  <si>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</si>
  <si>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</si>
  <si>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</si>
  <si>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</si>
  <si>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</si>
  <si>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</si>
  <si>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</si>
  <si>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</si>
  <si>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</si>
  <si>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</si>
  <si>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</si>
  <si>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</si>
  <si>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</si>
  <si>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</si>
  <si>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</si>
  <si>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</si>
  <si>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</si>
  <si>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</si>
  <si>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</si>
  <si>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</si>
  <si>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</si>
  <si>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</si>
  <si>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</si>
  <si>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</si>
  <si>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</si>
  <si>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</si>
  <si>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</si>
  <si>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</si>
  <si>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</si>
  <si>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</si>
  <si>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</si>
  <si>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</si>
  <si>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</si>
  <si>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</si>
  <si>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</si>
  <si>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</si>
  <si>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</si>
  <si>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</si>
  <si>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</si>
  <si>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</si>
  <si>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</si>
  <si>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</si>
  <si>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</si>
  <si>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</si>
  <si>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</si>
  <si>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</si>
  <si>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</si>
  <si>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</si>
  <si>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</si>
  <si>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</si>
  <si>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</si>
  <si>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</si>
  <si>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</si>
  <si>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</si>
  <si>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</si>
  <si>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</si>
  <si>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</si>
  <si>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</si>
  <si>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</si>
  <si>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</si>
  <si>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</si>
  <si>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</si>
  <si>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</si>
  <si>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</si>
  <si>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</si>
  <si>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</si>
  <si>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</si>
  <si>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</si>
  <si>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</si>
  <si>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</si>
  <si>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</si>
  <si>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</si>
  <si>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</si>
  <si>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</si>
  <si>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</si>
  <si>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</si>
  <si>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</si>
  <si>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</si>
  <si>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</si>
  <si>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</si>
  <si>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</si>
  <si>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</si>
  <si>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</si>
  <si>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</si>
  <si>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</si>
  <si>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</si>
  <si>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</si>
  <si>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</si>
  <si>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</si>
  <si>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</si>
  <si>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</si>
  <si>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</si>
  <si>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</si>
  <si>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</si>
  <si>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</si>
  <si>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</si>
  <si>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</si>
  <si>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</si>
  <si>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</si>
  <si>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</si>
  <si>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</si>
  <si>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</si>
  <si>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</si>
  <si>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</si>
  <si>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</si>
  <si>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</si>
  <si>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</si>
  <si>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</si>
  <si>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</si>
  <si>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</si>
  <si>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</si>
  <si>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</si>
  <si>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</si>
  <si>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</si>
  <si>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</si>
  <si>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</si>
  <si>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</si>
  <si>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</si>
  <si>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</si>
  <si>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</si>
  <si>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</si>
  <si>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</si>
  <si>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</si>
  <si>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</si>
  <si>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</si>
  <si>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</si>
  <si>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</si>
  <si>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</si>
  <si>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</si>
  <si>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</si>
  <si>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</si>
  <si>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</si>
  <si>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</si>
  <si>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</si>
  <si>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</si>
  <si>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</si>
  <si>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</si>
  <si>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</si>
  <si>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</si>
  <si>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</si>
  <si>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</si>
  <si>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</si>
  <si>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</si>
  <si>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</si>
  <si>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</si>
  <si>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</si>
  <si>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</si>
  <si>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</si>
  <si>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</si>
  <si>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</si>
  <si>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</si>
  <si>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</si>
  <si>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</si>
  <si>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</si>
  <si>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</si>
  <si>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</si>
  <si>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</si>
  <si>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</si>
  <si>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</si>
  <si>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</si>
  <si>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</si>
  <si>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</si>
  <si>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</si>
  <si>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</si>
  <si>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</si>
  <si>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</si>
  <si>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</si>
  <si>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</si>
  <si>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</si>
  <si>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</si>
  <si>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</si>
  <si>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</si>
  <si>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</si>
  <si>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</si>
  <si>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</si>
  <si>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</si>
  <si>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</si>
  <si>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</si>
  <si>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</si>
  <si>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</si>
  <si>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</si>
  <si>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</si>
  <si>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</si>
  <si>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</si>
  <si>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</si>
  <si>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</si>
  <si>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</si>
  <si>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</si>
  <si>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</si>
  <si>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</si>
  <si>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</si>
  <si>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</si>
  <si>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</si>
  <si>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</si>
  <si>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</si>
  <si>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</si>
  <si>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</si>
  <si>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</si>
  <si>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</si>
  <si>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</si>
  <si>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</si>
  <si>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</si>
  <si>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</si>
  <si>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</si>
  <si>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</si>
  <si>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</si>
  <si>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</si>
  <si>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</si>
  <si>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</si>
  <si>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</si>
  <si>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</si>
  <si>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</si>
  <si>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</si>
  <si>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</si>
  <si>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</si>
  <si>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</si>
  <si>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</si>
  <si>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</si>
  <si>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</si>
  <si>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</si>
  <si>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</si>
  <si>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</si>
  <si>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</si>
  <si>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</si>
  <si>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</si>
  <si>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</si>
  <si>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</si>
  <si>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</si>
  <si>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</si>
  <si>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</si>
  <si>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</si>
  <si>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</si>
  <si>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</si>
  <si>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</si>
  <si>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</si>
  <si>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</si>
  <si>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</si>
  <si>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</si>
  <si>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</si>
  <si>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</si>
  <si>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</si>
  <si>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</si>
  <si>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</si>
  <si>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</si>
  <si>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</si>
  <si>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</si>
  <si>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</si>
  <si>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</si>
  <si>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</si>
  <si>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</si>
  <si>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</si>
  <si>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</si>
  <si>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</si>
  <si>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</si>
  <si>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</si>
  <si>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</si>
  <si>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</si>
  <si>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</si>
  <si>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</si>
  <si>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</si>
  <si>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</si>
  <si>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</si>
  <si>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</si>
  <si>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</si>
  <si>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</si>
  <si>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</si>
  <si>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</si>
  <si>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</si>
  <si>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</si>
  <si>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</si>
  <si>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</si>
  <si>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</si>
  <si>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</si>
  <si>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</si>
  <si>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</si>
  <si>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</si>
  <si>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</si>
  <si>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</si>
  <si>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</si>
  <si>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</si>
  <si>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</si>
  <si>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</si>
  <si>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</si>
  <si>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</si>
  <si>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</si>
  <si>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</si>
  <si>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</si>
  <si>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</si>
  <si>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</si>
  <si>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</si>
  <si>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</si>
  <si>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</si>
  <si>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</si>
  <si>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</si>
  <si>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</si>
  <si>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</si>
  <si>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</si>
  <si>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</si>
  <si>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</si>
  <si>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</si>
  <si>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</si>
  <si>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</si>
  <si>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</si>
  <si>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</si>
  <si>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</si>
  <si>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</si>
  <si>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</si>
  <si>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</si>
  <si>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</si>
  <si>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</si>
  <si>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</si>
  <si>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</si>
  <si>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</si>
  <si>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</si>
  <si>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</si>
  <si>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</si>
  <si>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</si>
  <si>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</si>
  <si>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</si>
  <si>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</si>
  <si>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</si>
  <si>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</si>
  <si>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</si>
  <si>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</si>
  <si>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</si>
  <si>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</si>
  <si>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</si>
  <si>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</si>
  <si>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</si>
  <si>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</si>
  <si>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</si>
  <si>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</si>
  <si>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</si>
  <si>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</si>
  <si>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</si>
  <si>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</si>
  <si>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</si>
  <si>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</si>
  <si>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</si>
  <si>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</si>
  <si>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</si>
  <si>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</si>
  <si>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</si>
  <si>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</si>
  <si>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</si>
  <si>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</si>
  <si>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</si>
  <si>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</si>
  <si>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</si>
  <si>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</si>
  <si>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</si>
  <si>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</si>
  <si>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</si>
  <si>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</si>
  <si>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</si>
  <si>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</si>
  <si>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</si>
  <si>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</si>
  <si>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</si>
  <si>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</si>
  <si>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</si>
  <si>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</si>
  <si>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</si>
  <si>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</si>
  <si>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</si>
  <si>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</si>
  <si>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</si>
  <si>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</si>
  <si>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</si>
  <si>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</si>
  <si>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</si>
  <si>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</si>
  <si>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</si>
  <si>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</si>
  <si>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</si>
  <si>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</si>
  <si>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</si>
  <si>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</si>
  <si>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</si>
  <si>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</si>
  <si>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</si>
  <si>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</si>
  <si>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</si>
  <si>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</si>
  <si>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</si>
  <si>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</si>
  <si>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</si>
  <si>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</si>
  <si>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</si>
  <si>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</si>
  <si>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</si>
  <si>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</si>
  <si>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</si>
  <si>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</si>
  <si>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</si>
  <si>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</si>
  <si>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</si>
  <si>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</si>
  <si>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</si>
  <si>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</si>
  <si>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</si>
  <si>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</si>
  <si>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</si>
  <si>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</si>
  <si>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</si>
  <si>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</si>
  <si>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</si>
  <si>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</si>
  <si>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</si>
  <si>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</si>
  <si>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</si>
  <si>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</si>
  <si>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</si>
  <si>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</si>
  <si>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</si>
  <si>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</si>
  <si>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</si>
  <si>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</si>
  <si>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</si>
  <si>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</si>
  <si>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</si>
  <si>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</si>
  <si>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</si>
  <si>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</si>
  <si>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</si>
  <si>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</si>
  <si>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</si>
  <si>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</si>
  <si>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</si>
  <si>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</si>
  <si>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</si>
  <si>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</si>
  <si>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</si>
  <si>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</si>
  <si>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</si>
  <si>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</si>
  <si>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</si>
  <si>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</si>
  <si>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</si>
  <si>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</si>
  <si>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</si>
  <si>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</si>
  <si>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</si>
  <si>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</si>
  <si>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</si>
  <si>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</si>
  <si>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</si>
  <si>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</si>
  <si>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</si>
  <si>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</si>
  <si>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</si>
  <si>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</si>
  <si>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</si>
  <si>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</si>
  <si>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</si>
  <si>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</si>
  <si>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</si>
  <si>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</si>
  <si>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</si>
  <si>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</si>
  <si>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</si>
  <si>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</si>
  <si>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</si>
  <si>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</si>
  <si>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</si>
  <si>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</si>
  <si>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</si>
  <si>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</si>
  <si>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</si>
  <si>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</si>
  <si>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</si>
  <si>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</si>
  <si>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</si>
  <si>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</si>
  <si>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</si>
  <si>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</si>
  <si>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</si>
  <si>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</si>
  <si>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</si>
  <si>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</si>
  <si>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</si>
  <si>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</si>
  <si>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</si>
  <si>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</si>
  <si>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</si>
  <si>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</si>
  <si>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</si>
  <si>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</si>
  <si>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</si>
  <si>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</si>
  <si>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</si>
  <si>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</si>
  <si>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</si>
  <si>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</si>
  <si>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</si>
  <si>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</si>
  <si>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</si>
  <si>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</si>
  <si>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</si>
  <si>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</si>
  <si>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</si>
  <si>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</si>
  <si>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</si>
  <si>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</si>
  <si>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</si>
  <si>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</si>
  <si>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</si>
  <si>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</si>
  <si>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</si>
  <si>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</si>
  <si>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</si>
  <si>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</si>
  <si>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</si>
  <si>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</si>
  <si>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</si>
  <si>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</si>
  <si>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</si>
  <si>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</si>
  <si>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</si>
  <si>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</si>
  <si>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</si>
  <si>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</si>
  <si>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</si>
  <si>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</si>
  <si>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</si>
  <si>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</si>
  <si>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</si>
  <si>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</si>
  <si>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</si>
  <si>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</si>
  <si>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</si>
  <si>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</si>
  <si>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</si>
  <si>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</si>
  <si>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</si>
  <si>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</si>
  <si>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</si>
  <si>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</si>
  <si>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</si>
  <si>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</si>
  <si>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</si>
  <si>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</si>
  <si>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</si>
  <si>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</si>
  <si>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</si>
  <si>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</si>
  <si>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</si>
  <si>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</si>
  <si>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</si>
  <si>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</si>
  <si>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</si>
  <si>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</si>
  <si>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</si>
  <si>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</si>
  <si>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</si>
  <si>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</si>
  <si>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</si>
  <si>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</si>
  <si>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</si>
  <si>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</si>
  <si>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</si>
  <si>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</si>
  <si>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</si>
  <si>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</si>
  <si>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</si>
  <si>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</si>
  <si>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</si>
  <si>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</si>
  <si>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</si>
  <si>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</si>
  <si>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</si>
  <si>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</si>
  <si>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</si>
  <si>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</si>
  <si>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</si>
  <si>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</si>
  <si>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</si>
  <si>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</si>
  <si>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</si>
  <si>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</si>
  <si>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</si>
  <si>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</si>
  <si>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</si>
  <si>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</si>
  <si>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</si>
  <si>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</si>
  <si>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</si>
  <si>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</si>
  <si>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</si>
  <si>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</si>
  <si>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</si>
  <si>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</si>
  <si>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</si>
  <si>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</si>
  <si>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</si>
  <si>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</si>
  <si>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</si>
  <si>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</si>
  <si>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</si>
  <si>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</si>
  <si>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</si>
  <si>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</si>
  <si>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</si>
  <si>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</si>
  <si>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</si>
  <si>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</si>
  <si>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</si>
  <si>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</si>
  <si>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</si>
  <si>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</si>
  <si>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</si>
  <si>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</si>
  <si>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</si>
  <si>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</si>
  <si>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</si>
  <si>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</si>
  <si>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</si>
  <si>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</si>
  <si>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</si>
  <si>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</si>
  <si>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</si>
  <si>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</si>
  <si>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</si>
  <si>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</si>
  <si>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</si>
  <si>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</si>
  <si>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</si>
  <si>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</si>
  <si>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</si>
  <si>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</si>
  <si>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</si>
  <si>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</si>
  <si>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</si>
  <si>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</si>
  <si>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</si>
  <si>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</si>
  <si>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</si>
  <si>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</si>
  <si>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</si>
  <si>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</si>
  <si>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</si>
  <si>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</si>
  <si>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</si>
  <si>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</si>
  <si>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</si>
  <si>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</si>
  <si>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</si>
  <si>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</si>
  <si>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</si>
  <si>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</si>
  <si>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</si>
  <si>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</si>
  <si>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</si>
  <si>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</si>
  <si>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</si>
  <si>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</si>
  <si>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</si>
  <si>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</si>
  <si>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</si>
  <si>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</si>
  <si>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</si>
  <si>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</si>
  <si>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</si>
  <si>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</si>
  <si>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</si>
  <si>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</si>
  <si>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</si>
  <si>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</si>
  <si>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</si>
  <si>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</si>
  <si>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</si>
  <si>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</si>
  <si>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</si>
  <si>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</si>
  <si>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</si>
  <si>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</si>
  <si>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</si>
  <si>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</si>
  <si>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</si>
  <si>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</si>
  <si>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</si>
  <si>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</si>
  <si>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</si>
  <si>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</si>
  <si>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</si>
  <si>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</si>
  <si>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</si>
  <si>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</si>
  <si>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</si>
  <si>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</si>
  <si>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</si>
  <si>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</si>
  <si>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</si>
  <si>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</si>
  <si>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</si>
  <si>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</si>
  <si>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</si>
  <si>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</si>
  <si>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</si>
  <si>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</si>
  <si>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</si>
  <si>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</si>
  <si>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</si>
  <si>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</si>
  <si>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</si>
  <si>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</si>
  <si>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</si>
  <si>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</si>
  <si>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</si>
  <si>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</si>
  <si>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</si>
  <si>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</si>
  <si>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</si>
  <si>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</si>
  <si>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</si>
  <si>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</si>
  <si>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</si>
  <si>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</si>
  <si>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</si>
  <si>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</si>
  <si>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</si>
  <si>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</si>
  <si>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</si>
  <si>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</si>
  <si>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</si>
  <si>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</si>
  <si>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</si>
  <si>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</si>
  <si>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</si>
  <si>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</si>
  <si>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</si>
  <si>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</si>
  <si>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</si>
  <si>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</si>
  <si>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</si>
  <si>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</si>
  <si>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</si>
  <si>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</si>
  <si>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</si>
  <si>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</si>
  <si>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</si>
  <si>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</si>
  <si>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</si>
  <si>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</si>
  <si>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</si>
  <si>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</si>
  <si>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</si>
  <si>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</si>
  <si>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</si>
  <si>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</si>
  <si>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</si>
  <si>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</si>
  <si>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</si>
  <si>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</si>
  <si>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</si>
  <si>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</si>
  <si>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</si>
  <si>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</si>
  <si>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</si>
  <si>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</si>
  <si>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</si>
  <si>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</si>
  <si>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</si>
  <si>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</si>
  <si>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</si>
  <si>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</si>
  <si>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</si>
  <si>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</si>
  <si>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</si>
  <si>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</si>
  <si>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</si>
  <si>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</si>
  <si>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</si>
  <si>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</si>
  <si>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</si>
  <si>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</si>
  <si>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</si>
  <si>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</si>
  <si>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</si>
  <si>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</si>
  <si>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</si>
  <si>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</si>
  <si>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</si>
  <si>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</si>
  <si>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</si>
  <si>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</si>
  <si>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</si>
  <si>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</si>
  <si>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</si>
  <si>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</si>
  <si>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</si>
  <si>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</si>
  <si>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</si>
  <si>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</si>
  <si>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</si>
  <si>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</si>
  <si>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</si>
  <si>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</si>
  <si>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</si>
  <si>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</si>
  <si>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</si>
  <si>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</si>
  <si>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</si>
  <si>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</si>
  <si>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</si>
  <si>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</si>
  <si>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</si>
  <si>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</si>
  <si>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</si>
  <si>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</si>
  <si>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</si>
  <si>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</si>
  <si>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</si>
  <si>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</si>
  <si>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</si>
  <si>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</si>
  <si>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</si>
  <si>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</si>
  <si>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</si>
  <si>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</si>
  <si>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</si>
  <si>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</si>
  <si>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</si>
  <si>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</si>
  <si>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</si>
  <si>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</si>
  <si>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</si>
  <si>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</si>
  <si>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</si>
  <si>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</si>
  <si>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</si>
  <si>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</si>
  <si>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</si>
  <si>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</si>
  <si>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</si>
  <si>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</si>
  <si>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</si>
  <si>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</si>
  <si>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</si>
  <si>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</si>
  <si>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</si>
  <si>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</si>
  <si>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</si>
  <si>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</si>
  <si>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</si>
  <si>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</si>
  <si>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</si>
  <si>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</si>
  <si>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</si>
  <si>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</si>
  <si>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</si>
  <si>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</si>
  <si>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</si>
  <si>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</si>
  <si>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</si>
  <si>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</si>
  <si>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</si>
  <si>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</si>
  <si>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</si>
  <si>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</si>
  <si>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</si>
  <si>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</si>
  <si>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</si>
  <si>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</si>
  <si>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</si>
  <si>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</si>
  <si>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</si>
  <si>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</si>
  <si>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</si>
  <si>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</si>
  <si>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</si>
  <si>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</si>
  <si>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</si>
  <si>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</si>
  <si>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</si>
  <si>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</si>
  <si>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</si>
  <si>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</si>
  <si>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</si>
  <si>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</si>
  <si>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</si>
  <si>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</si>
  <si>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</si>
  <si>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</si>
  <si>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</si>
  <si>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</si>
  <si>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</si>
  <si>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</si>
  <si>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</si>
  <si>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</si>
  <si>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</si>
  <si>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</si>
  <si>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</si>
  <si>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</si>
  <si>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</si>
  <si>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</si>
  <si>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</si>
  <si>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</si>
  <si>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</si>
  <si>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</si>
  <si>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</si>
  <si>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</si>
  <si>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</si>
  <si>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</si>
  <si>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</si>
  <si>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</si>
  <si>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</si>
  <si>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</si>
  <si>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</si>
  <si>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</si>
  <si>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</si>
  <si>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</si>
  <si>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</si>
  <si>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</si>
  <si>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</si>
  <si>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</si>
  <si>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</si>
  <si>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</si>
  <si>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</si>
  <si>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</si>
  <si>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</si>
  <si>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</si>
  <si>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</si>
  <si>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</si>
  <si>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</si>
  <si>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</si>
  <si>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</si>
  <si>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</si>
  <si>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</si>
  <si>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</si>
  <si>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</si>
  <si>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</si>
  <si>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</si>
  <si>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</si>
  <si>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</si>
  <si>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</si>
  <si>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</si>
  <si>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</si>
  <si>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</si>
  <si>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</si>
  <si>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</si>
  <si>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</si>
  <si>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</si>
  <si>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</si>
  <si>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</si>
  <si>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</si>
  <si>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</si>
  <si>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</si>
  <si>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</si>
  <si>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</si>
  <si>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</si>
  <si>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</si>
  <si>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</si>
  <si>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</si>
  <si>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</si>
  <si>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</si>
  <si>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</si>
  <si>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</si>
  <si>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</si>
  <si>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</si>
  <si>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</si>
  <si>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</si>
  <si>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</si>
  <si>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</si>
  <si>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</si>
  <si>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</si>
  <si>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</si>
  <si>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</si>
  <si>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</si>
  <si>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</si>
  <si>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</si>
  <si>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</si>
  <si>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</si>
  <si>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</si>
  <si>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</si>
  <si>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</si>
  <si>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</si>
  <si>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</si>
  <si>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</si>
  <si>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</si>
  <si>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</si>
  <si>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</si>
  <si>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</si>
  <si>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</si>
  <si>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</si>
  <si>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</si>
  <si>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</si>
  <si>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</si>
  <si>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</si>
  <si>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</si>
  <si>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</si>
  <si>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</si>
  <si>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</si>
  <si>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</si>
  <si>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</si>
  <si>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</si>
  <si>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</si>
  <si>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</si>
  <si>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</si>
  <si>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</si>
  <si>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</si>
  <si>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</si>
  <si>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</si>
  <si>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</si>
  <si>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</si>
  <si>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</si>
  <si>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</si>
  <si>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</si>
  <si>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</si>
  <si>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</si>
  <si>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</si>
  <si>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</si>
  <si>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</si>
  <si>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</si>
  <si>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</si>
  <si>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</si>
  <si>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</si>
  <si>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</si>
  <si>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</si>
  <si>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</si>
  <si>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</si>
  <si>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</si>
  <si>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</si>
  <si>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</si>
  <si>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</si>
  <si>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</si>
  <si>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</si>
  <si>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</si>
  <si>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</si>
  <si>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</si>
  <si>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</si>
  <si>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</si>
  <si>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</si>
  <si>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</si>
  <si>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</si>
  <si>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</si>
  <si>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</si>
  <si>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</si>
  <si>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</si>
  <si>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</si>
  <si>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</si>
  <si>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</si>
  <si>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</si>
  <si>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</si>
  <si>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</si>
  <si>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</si>
  <si>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</si>
  <si>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</si>
  <si>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</si>
  <si>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</si>
  <si>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</si>
  <si>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</si>
  <si>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</si>
  <si>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</si>
  <si>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</si>
  <si>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</si>
  <si>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</si>
  <si>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</si>
  <si>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</si>
  <si>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</si>
  <si>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</si>
  <si>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</si>
  <si>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</si>
  <si>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</si>
  <si>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</si>
  <si>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</si>
  <si>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</si>
  <si>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</si>
  <si>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</si>
  <si>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</si>
  <si>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</si>
  <si>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</si>
  <si>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</si>
  <si>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</si>
  <si>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</si>
  <si>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</si>
  <si>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</si>
  <si>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</si>
  <si>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</si>
  <si>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</si>
  <si>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</si>
  <si>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</si>
  <si>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</si>
  <si>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</si>
  <si>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</si>
  <si>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</si>
  <si>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</si>
  <si>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</si>
  <si>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</si>
  <si>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</si>
  <si>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</si>
  <si>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</si>
  <si>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</si>
  <si>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</si>
  <si>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</si>
  <si>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</si>
  <si>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</si>
  <si>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</si>
  <si>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</si>
  <si>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</si>
  <si>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</si>
  <si>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</si>
  <si>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</si>
  <si>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</si>
  <si>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</si>
  <si>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</si>
  <si>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</si>
  <si>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</si>
  <si>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</si>
  <si>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</si>
  <si>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</si>
  <si>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</si>
  <si>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</si>
  <si>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</si>
  <si>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</si>
  <si>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</si>
  <si>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</si>
  <si>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</si>
  <si>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</si>
  <si>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</si>
  <si>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</si>
  <si>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</si>
  <si>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</si>
  <si>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</si>
  <si>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</si>
  <si>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</si>
  <si>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</si>
  <si>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</si>
  <si>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</si>
  <si>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</si>
  <si>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</si>
  <si>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</si>
  <si>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</si>
  <si>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</si>
  <si>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</si>
  <si>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</si>
  <si>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</si>
  <si>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</si>
  <si>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</si>
  <si>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</si>
  <si>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</si>
  <si>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</si>
  <si>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</si>
  <si>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</si>
  <si>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</si>
  <si>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</si>
  <si>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</si>
  <si>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</si>
  <si>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</si>
  <si>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</si>
  <si>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</si>
  <si>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</si>
  <si>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</si>
  <si>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</si>
  <si>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</si>
  <si>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</si>
  <si>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</si>
  <si>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</si>
  <si>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</si>
  <si>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</si>
  <si>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</si>
  <si>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</si>
  <si>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</si>
  <si>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</si>
  <si>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</si>
  <si>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</si>
  <si>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</si>
  <si>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</si>
  <si>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</si>
  <si>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</si>
  <si>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</si>
  <si>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</si>
  <si>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</si>
  <si>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</si>
  <si>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</si>
  <si>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</si>
  <si>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</si>
  <si>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</si>
  <si>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</si>
  <si>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</si>
  <si>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</si>
  <si>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</si>
  <si>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</si>
  <si>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</si>
  <si>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</si>
  <si>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</si>
  <si>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</si>
  <si>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</si>
  <si>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</si>
  <si>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</si>
  <si>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</si>
  <si>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</si>
  <si>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</si>
  <si>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</si>
  <si>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</si>
  <si>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</si>
  <si>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</si>
  <si>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</si>
  <si>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</si>
  <si>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</si>
  <si>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</si>
  <si>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</si>
  <si>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</si>
  <si>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</si>
  <si>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</si>
  <si>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</si>
  <si>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</si>
  <si>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</si>
  <si>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</si>
  <si>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</si>
  <si>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</si>
  <si>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</si>
  <si>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</si>
  <si>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</si>
  <si>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</si>
  <si>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</si>
  <si>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</si>
  <si>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</si>
  <si>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</si>
  <si>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</si>
  <si>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</si>
  <si>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</si>
  <si>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</si>
  <si>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</si>
  <si>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</si>
  <si>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</si>
  <si>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</si>
  <si>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</si>
  <si>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</si>
  <si>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</si>
  <si>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</si>
  <si>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</si>
  <si>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</si>
  <si>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</si>
  <si>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</si>
  <si>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</si>
  <si>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</si>
  <si>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</si>
  <si>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</si>
  <si>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</si>
  <si>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</si>
  <si>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</si>
  <si>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</si>
  <si>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</si>
  <si>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</si>
  <si>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</si>
  <si>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</si>
  <si>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</si>
  <si>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</si>
  <si>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</si>
  <si>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</si>
  <si>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</si>
  <si>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</si>
  <si>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</si>
  <si>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</si>
  <si>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</si>
  <si>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</si>
  <si>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</si>
  <si>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</si>
  <si>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</si>
  <si>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</si>
  <si>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</si>
  <si>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</si>
  <si>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</si>
  <si>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</si>
  <si>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</si>
  <si>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</si>
  <si>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</si>
  <si>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</si>
  <si>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</si>
  <si>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</si>
  <si>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</si>
  <si>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</si>
  <si>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</si>
  <si>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</si>
  <si>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</si>
  <si>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</si>
  <si>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</si>
  <si>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</si>
  <si>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</si>
  <si>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</si>
  <si>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</si>
  <si>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</si>
  <si>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</si>
  <si>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</si>
  <si>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</si>
  <si>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</si>
  <si>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</si>
  <si>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</si>
  <si>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</si>
  <si>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</si>
  <si>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</si>
  <si>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</si>
  <si>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</si>
  <si>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</si>
  <si>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</si>
  <si>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</si>
  <si>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</si>
  <si>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</si>
  <si>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</si>
  <si>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</si>
  <si>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</si>
  <si>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</si>
  <si>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</si>
  <si>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</si>
  <si>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</si>
  <si>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</si>
  <si>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</si>
  <si>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</si>
  <si>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</si>
  <si>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</si>
  <si>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</si>
  <si>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</si>
  <si>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</si>
  <si>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</si>
  <si>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</si>
  <si>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</si>
  <si>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</si>
  <si>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</si>
  <si>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</si>
  <si>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</si>
  <si>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</si>
  <si>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</si>
  <si>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</si>
  <si>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</si>
  <si>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</si>
  <si>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</si>
  <si>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</si>
  <si>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</si>
  <si>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</si>
  <si>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</si>
  <si>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</si>
  <si>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</si>
  <si>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</si>
  <si>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</si>
  <si>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</si>
  <si>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</si>
  <si>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</si>
  <si>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</si>
  <si>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</si>
  <si>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</si>
  <si>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</si>
  <si>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</si>
  <si>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</si>
  <si>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</si>
  <si>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</si>
  <si>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</si>
  <si>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</si>
  <si>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</si>
  <si>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</si>
  <si>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</si>
  <si>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</si>
  <si>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</si>
  <si>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</si>
  <si>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</si>
  <si>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</si>
  <si>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</si>
  <si>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</si>
  <si>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</si>
  <si>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</si>
  <si>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</si>
  <si>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</si>
  <si>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</si>
  <si>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</si>
  <si>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</si>
  <si>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</si>
  <si>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</si>
  <si>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</si>
  <si>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</si>
  <si>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</si>
  <si>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</si>
  <si>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</si>
  <si>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</si>
  <si>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</si>
  <si>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</si>
  <si>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</si>
  <si>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</si>
  <si>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</si>
  <si>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</si>
  <si>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</si>
  <si>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</si>
  <si>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</si>
  <si>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</si>
  <si>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</si>
  <si>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</si>
  <si>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</si>
  <si>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</si>
  <si>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</si>
  <si>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</si>
  <si>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</si>
  <si>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</si>
  <si>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</si>
  <si>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</si>
  <si>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</si>
  <si>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</si>
  <si>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</si>
  <si>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</si>
  <si>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</si>
  <si>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</si>
  <si>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</si>
  <si>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</si>
  <si>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</si>
  <si>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</si>
  <si>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</si>
  <si>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</si>
  <si>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</si>
  <si>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</si>
  <si>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</si>
  <si>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</si>
  <si>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</si>
  <si>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</si>
  <si>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</si>
  <si>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</si>
  <si>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</si>
  <si>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</si>
  <si>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</si>
  <si>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</si>
  <si>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</si>
  <si>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</si>
  <si>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</si>
  <si>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</si>
  <si>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</si>
  <si>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</si>
  <si>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</si>
  <si>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</si>
  <si>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</si>
  <si>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</si>
  <si>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</si>
  <si>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</si>
  <si>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</si>
  <si>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</si>
  <si>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</si>
  <si>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</si>
  <si>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</si>
  <si>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</si>
  <si>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</si>
  <si>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</si>
  <si>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</si>
  <si>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</si>
  <si>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</si>
  <si>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</si>
  <si>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</si>
  <si>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</si>
  <si>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</si>
  <si>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</si>
  <si>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</si>
  <si>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</si>
  <si>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</si>
  <si>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</si>
  <si>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</si>
  <si>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</si>
  <si>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</si>
  <si>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</si>
  <si>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</si>
  <si>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</si>
  <si>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</si>
  <si>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</si>
  <si>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</si>
  <si>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</si>
  <si>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</si>
  <si>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</si>
  <si>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</si>
  <si>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</si>
  <si>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</si>
  <si>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</si>
  <si>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</si>
  <si>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</si>
  <si>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</si>
  <si>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</si>
  <si>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</si>
  <si>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</si>
  <si>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</si>
  <si>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</si>
  <si>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</si>
  <si>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</si>
  <si>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</si>
  <si>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</si>
  <si>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</si>
  <si>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</si>
  <si>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</si>
  <si>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</si>
  <si>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</si>
  <si>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</si>
  <si>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</si>
  <si>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</si>
  <si>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</si>
  <si>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</si>
  <si>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</si>
  <si>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</si>
  <si>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</si>
  <si>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</si>
  <si>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</si>
  <si>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</si>
  <si>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</si>
  <si>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</si>
  <si>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</si>
  <si>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</si>
  <si>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</si>
  <si>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</si>
  <si>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</si>
  <si>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</si>
  <si>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</si>
  <si>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</si>
  <si>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</si>
  <si>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</si>
  <si>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</si>
  <si>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</si>
  <si>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</si>
  <si>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</si>
  <si>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</si>
  <si>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</si>
  <si>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</si>
  <si>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</si>
  <si>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</si>
  <si>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</si>
  <si>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</si>
  <si>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</si>
  <si>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</si>
  <si>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</si>
  <si>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</si>
  <si>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</si>
  <si>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</si>
  <si>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</si>
  <si>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</si>
  <si>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</si>
  <si>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</si>
  <si>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</si>
  <si>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</si>
  <si>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</si>
  <si>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</si>
  <si>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</si>
  <si>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</si>
  <si>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</si>
  <si>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</si>
  <si>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</si>
  <si>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</si>
  <si>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</si>
  <si>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</si>
  <si>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</si>
  <si>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</si>
  <si>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</si>
  <si>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</si>
  <si>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</si>
  <si>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</si>
  <si>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</si>
  <si>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</si>
  <si>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</si>
  <si>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</si>
  <si>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</si>
  <si>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</si>
  <si>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</si>
  <si>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</si>
  <si>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</si>
  <si>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</si>
  <si>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</si>
  <si>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</si>
  <si>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</si>
  <si>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</si>
  <si>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</si>
  <si>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</si>
  <si>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</si>
  <si>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</si>
  <si>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</si>
  <si>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</si>
  <si>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</si>
  <si>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</si>
  <si>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</si>
  <si>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</si>
  <si>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</si>
  <si>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</si>
  <si>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</si>
  <si>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</si>
  <si>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</si>
  <si>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</si>
  <si>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</si>
  <si>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</si>
  <si>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</si>
  <si>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</si>
  <si>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</si>
  <si>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</si>
  <si>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</si>
  <si>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</si>
  <si>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</si>
  <si>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</si>
  <si>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</si>
  <si>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</si>
  <si>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</si>
  <si>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</si>
  <si>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</si>
  <si>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</si>
  <si>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</si>
  <si>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</si>
  <si>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</si>
  <si>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</si>
  <si>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</si>
  <si>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</si>
  <si>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</si>
  <si>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</si>
  <si>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</si>
  <si>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</si>
  <si>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</si>
  <si>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</si>
  <si>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</si>
  <si>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</si>
  <si>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</si>
  <si>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</si>
  <si>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</si>
  <si>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</si>
  <si>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</si>
  <si>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</si>
  <si>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</si>
  <si>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</si>
  <si>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</si>
  <si>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</si>
  <si>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</si>
  <si>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</si>
  <si>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</si>
  <si>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</si>
  <si>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</si>
  <si>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</si>
  <si>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</si>
  <si>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</si>
  <si>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</si>
  <si>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</si>
  <si>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</si>
  <si>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</si>
  <si>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</si>
  <si>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</si>
  <si>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</si>
  <si>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</si>
  <si>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</si>
  <si>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</si>
  <si>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</si>
  <si>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</si>
  <si>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</si>
  <si>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</si>
  <si>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</si>
  <si>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</si>
  <si>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</si>
  <si>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</si>
  <si>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</si>
  <si>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</si>
  <si>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</si>
  <si>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</si>
  <si>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</si>
  <si>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</si>
  <si>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</si>
  <si>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</si>
  <si>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</si>
  <si>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</si>
  <si>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</si>
  <si>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</si>
  <si>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</si>
  <si>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</si>
  <si>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</si>
  <si>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</si>
  <si>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</si>
  <si>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</si>
  <si>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</si>
  <si>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</si>
  <si>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</si>
  <si>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</si>
  <si>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</si>
  <si>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</si>
  <si>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</si>
  <si>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</si>
  <si>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</si>
  <si>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</si>
  <si>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</si>
  <si>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</si>
  <si>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</si>
  <si>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</si>
  <si>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</si>
  <si>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</si>
  <si>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</si>
  <si>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</si>
  <si>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</si>
  <si>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</si>
  <si>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</si>
  <si>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</si>
  <si>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</si>
  <si>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</si>
  <si>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</si>
  <si>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</si>
  <si>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</si>
  <si>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</si>
  <si>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</si>
  <si>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</si>
  <si>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</si>
  <si>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</si>
  <si>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</si>
  <si>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</si>
  <si>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</si>
  <si>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</si>
  <si>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</si>
  <si>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</si>
  <si>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</si>
  <si>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</si>
  <si>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</si>
  <si>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</si>
  <si>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</si>
  <si>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</si>
  <si>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</si>
  <si>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</si>
  <si>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</si>
  <si>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</si>
  <si>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</si>
  <si>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</si>
  <si>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</si>
  <si>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</si>
  <si>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</si>
  <si>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</si>
  <si>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</si>
  <si>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</si>
  <si>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</si>
  <si>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</si>
  <si>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</si>
  <si>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</si>
  <si>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</si>
  <si>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</si>
  <si>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</si>
  <si>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</si>
  <si>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</si>
  <si>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</si>
  <si>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</si>
  <si>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</si>
  <si>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</si>
  <si>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</si>
  <si>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</si>
  <si>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</si>
  <si>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</si>
  <si>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</si>
  <si>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</si>
  <si>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</si>
  <si>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</si>
  <si>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</si>
  <si>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</si>
  <si>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</si>
  <si>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</si>
  <si>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</si>
  <si>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</si>
  <si>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</si>
  <si>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</si>
  <si>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</si>
  <si>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</si>
  <si>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</si>
  <si>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</si>
  <si>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</si>
  <si>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</si>
  <si>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</si>
  <si>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</si>
  <si>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</si>
  <si>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</si>
  <si>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</si>
  <si>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</si>
  <si>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</si>
  <si>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</si>
  <si>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</si>
  <si>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</si>
  <si>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</si>
  <si>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</si>
  <si>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</si>
  <si>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</si>
  <si>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</si>
  <si>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</si>
  <si>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</si>
  <si>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</si>
  <si>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</si>
  <si>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</si>
  <si>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</si>
  <si>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</si>
  <si>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</si>
  <si>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</si>
  <si>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</si>
  <si>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</si>
  <si>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</si>
  <si>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</si>
  <si>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</si>
  <si>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</si>
  <si>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</si>
  <si>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</si>
  <si>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</si>
  <si>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</si>
  <si>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</si>
  <si>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</si>
  <si>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</si>
  <si>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</si>
  <si>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</si>
  <si>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</si>
  <si>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</si>
  <si>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</si>
  <si>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</si>
  <si>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</si>
  <si>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</si>
  <si>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</si>
  <si>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</si>
  <si>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</si>
  <si>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</si>
  <si>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</si>
  <si>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</si>
  <si>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</si>
  <si>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</si>
  <si>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</si>
  <si>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</si>
  <si>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</si>
  <si>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</si>
  <si>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</si>
  <si>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</si>
  <si>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</si>
  <si>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</si>
  <si>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</si>
  <si>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</si>
  <si>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</si>
  <si>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</si>
  <si>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</si>
  <si>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</si>
  <si>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</si>
  <si>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</si>
  <si>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</si>
  <si>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</si>
  <si>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</si>
  <si>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</si>
  <si>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</si>
  <si>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</si>
  <si>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</si>
  <si>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</si>
  <si>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</si>
  <si>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</si>
  <si>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</si>
  <si>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</si>
  <si>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</si>
  <si>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</si>
  <si>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</si>
  <si>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</si>
  <si>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</si>
  <si>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</si>
  <si>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</si>
  <si>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</si>
  <si>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</si>
  <si>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</si>
  <si>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</si>
  <si>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</si>
  <si>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</si>
  <si>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</si>
  <si>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</si>
  <si>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</si>
  <si>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</si>
  <si>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</si>
  <si>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</si>
  <si>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</si>
  <si>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</si>
  <si>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</si>
  <si>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</si>
  <si>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</si>
  <si>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</si>
  <si>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</si>
  <si>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</si>
  <si>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</si>
  <si>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</si>
  <si>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</si>
  <si>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</si>
  <si>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</si>
  <si>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</si>
  <si>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</si>
  <si>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</si>
  <si>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</si>
  <si>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</si>
  <si>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</si>
  <si>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</si>
  <si>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</si>
  <si>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</si>
  <si>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</si>
  <si>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</si>
  <si>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</si>
  <si>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</si>
  <si>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</si>
  <si>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</si>
  <si>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</si>
  <si>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</si>
  <si>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</si>
  <si>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</si>
  <si>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</si>
  <si>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</si>
  <si>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</si>
  <si>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</si>
  <si>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</si>
  <si>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</si>
  <si>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</si>
  <si>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</si>
  <si>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</si>
  <si>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</si>
  <si>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</si>
  <si>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</si>
  <si>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</si>
  <si>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</si>
  <si>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</si>
  <si>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</si>
  <si>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</si>
  <si>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</si>
  <si>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</si>
  <si>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</si>
  <si>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</si>
  <si>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</si>
  <si>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</si>
  <si>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</si>
  <si>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</si>
  <si>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</si>
  <si>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</si>
  <si>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</si>
  <si>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</si>
  <si>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</si>
  <si>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</si>
  <si>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</si>
  <si>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</si>
  <si>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</si>
  <si>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</si>
  <si>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</si>
  <si>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</si>
  <si>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</si>
  <si>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</si>
  <si>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</si>
  <si>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</si>
  <si>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</si>
  <si>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</si>
  <si>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</si>
  <si>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</si>
  <si>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</si>
  <si>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</si>
  <si>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</si>
  <si>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</si>
  <si>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</si>
  <si>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</si>
  <si>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</si>
  <si>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</si>
  <si>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</si>
  <si>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</si>
  <si>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</si>
  <si>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</si>
  <si>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</si>
  <si>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</si>
  <si>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</si>
  <si>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</si>
  <si>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</si>
  <si>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</si>
  <si>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</si>
  <si>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</si>
  <si>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</si>
  <si>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</si>
  <si>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</si>
  <si>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</si>
  <si>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</si>
  <si>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</si>
  <si>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</si>
  <si>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</si>
  <si>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</si>
  <si>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</si>
  <si>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</si>
  <si>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</si>
  <si>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</si>
  <si>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</si>
  <si>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</si>
  <si>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</si>
  <si>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</si>
  <si>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</si>
  <si>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</si>
  <si>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</si>
  <si>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</si>
  <si>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</si>
  <si>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</si>
  <si>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</si>
  <si>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</si>
  <si>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</si>
  <si>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</si>
  <si>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</si>
  <si>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</si>
  <si>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</si>
  <si>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</si>
  <si>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</si>
  <si>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</si>
  <si>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</si>
  <si>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</si>
  <si>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</si>
  <si>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</si>
  <si>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</si>
  <si>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</si>
  <si>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</si>
  <si>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</si>
  <si>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</si>
  <si>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</si>
  <si>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</si>
  <si>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</si>
  <si>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</si>
  <si>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</si>
  <si>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</si>
  <si>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</si>
  <si>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</si>
  <si>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</si>
  <si>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</si>
  <si>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</si>
  <si>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</si>
  <si>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</si>
  <si>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</si>
  <si>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</si>
  <si>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</si>
  <si>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</si>
  <si>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</si>
  <si>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</si>
  <si>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</si>
  <si>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</si>
  <si>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</si>
  <si>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</si>
  <si>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</si>
  <si>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</si>
  <si>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</si>
  <si>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</si>
  <si>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</si>
  <si>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</si>
  <si>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</si>
  <si>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</si>
  <si>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</si>
  <si>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</si>
  <si>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</si>
  <si>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</si>
  <si>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</si>
  <si>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</si>
  <si>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</si>
  <si>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</si>
  <si>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</si>
  <si>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</si>
  <si>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</si>
  <si>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</si>
  <si>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</si>
  <si>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</si>
  <si>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</si>
  <si>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</si>
  <si>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</si>
  <si>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</si>
  <si>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</si>
  <si>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</si>
  <si>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</si>
  <si>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</si>
  <si>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</si>
  <si>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</si>
  <si>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</si>
  <si>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</si>
  <si>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</si>
  <si>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</si>
  <si>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</si>
  <si>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</si>
  <si>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</si>
  <si>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</si>
  <si>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</si>
  <si>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</si>
  <si>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</si>
  <si>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</si>
  <si>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</si>
  <si>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</si>
  <si>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</si>
  <si>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</si>
  <si>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</si>
  <si>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</si>
  <si>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</si>
  <si>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</si>
  <si>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</si>
  <si>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</si>
  <si>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</si>
  <si>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</si>
  <si>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</si>
  <si>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</si>
  <si>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</si>
  <si>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</si>
  <si>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</si>
  <si>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</si>
  <si>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</si>
  <si>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</si>
  <si>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</si>
  <si>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</si>
  <si>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</si>
  <si>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</si>
  <si>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</si>
  <si>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</si>
  <si>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</si>
  <si>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</si>
  <si>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</si>
  <si>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</si>
  <si>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</si>
  <si>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</si>
  <si>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</si>
  <si>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</si>
  <si>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</si>
  <si>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</si>
  <si>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</si>
  <si>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</si>
  <si>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</si>
  <si>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</si>
  <si>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</si>
  <si>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</si>
  <si>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</si>
  <si>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</si>
  <si>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</si>
  <si>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</si>
  <si>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</si>
  <si>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</si>
  <si>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</si>
  <si>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</si>
  <si>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</si>
  <si>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</si>
  <si>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</si>
  <si>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</si>
  <si>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</si>
  <si>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</si>
  <si>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</si>
  <si>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</si>
  <si>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</si>
  <si>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</si>
  <si>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</si>
  <si>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</si>
  <si>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</si>
  <si>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</si>
  <si>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</si>
  <si>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</si>
  <si>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</si>
  <si>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</si>
  <si>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</si>
  <si>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</si>
  <si>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</si>
  <si>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</si>
  <si>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</si>
  <si>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</si>
  <si>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</si>
  <si>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</si>
  <si>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</si>
  <si>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</si>
  <si>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</si>
  <si>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</si>
  <si>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</si>
  <si>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</si>
  <si>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</si>
  <si>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</si>
  <si>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</si>
  <si>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</si>
  <si>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</si>
  <si>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</si>
  <si>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</si>
  <si>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</si>
  <si>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</si>
  <si>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</si>
  <si>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</si>
  <si>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</si>
  <si>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</si>
  <si>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</si>
  <si>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</si>
  <si>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</si>
  <si>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</si>
  <si>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</si>
  <si>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</si>
  <si>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</si>
  <si>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</si>
  <si>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</si>
  <si>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</si>
  <si>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</si>
  <si>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</si>
  <si>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</si>
  <si>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</si>
  <si>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</si>
  <si>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</si>
  <si>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</si>
  <si>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</si>
  <si>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</si>
  <si>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</si>
  <si>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</si>
  <si>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</si>
  <si>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</si>
  <si>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</si>
  <si>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</si>
  <si>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</si>
  <si>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</si>
  <si>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</si>
  <si>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</si>
  <si>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</si>
  <si>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</si>
  <si>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</si>
  <si>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</si>
  <si>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</si>
  <si>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</si>
  <si>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</si>
  <si>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</si>
  <si>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</si>
  <si>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</si>
  <si>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</si>
  <si>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</si>
  <si>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</si>
  <si>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</si>
  <si>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</si>
  <si>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</si>
  <si>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</si>
  <si>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</si>
  <si>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</si>
  <si>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</si>
  <si>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</si>
  <si>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</si>
  <si>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</si>
  <si>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</si>
  <si>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</si>
  <si>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</si>
  <si>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</si>
  <si>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</si>
  <si>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</si>
  <si>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</si>
  <si>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</si>
  <si>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</si>
  <si>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</si>
  <si>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</si>
  <si>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</si>
  <si>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</si>
  <si>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</si>
  <si>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</si>
  <si>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</si>
  <si>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</si>
  <si>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</si>
  <si>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</si>
  <si>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</si>
  <si>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</si>
  <si>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</si>
  <si>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</si>
  <si>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</si>
  <si>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</si>
  <si>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</si>
  <si>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</si>
  <si>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</si>
  <si>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</si>
  <si>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</si>
  <si>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</si>
  <si>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</si>
  <si>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</si>
  <si>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</si>
  <si>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</si>
  <si>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</si>
  <si>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</si>
  <si>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</si>
  <si>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</si>
  <si>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</si>
  <si>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</si>
  <si>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</si>
  <si>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</si>
  <si>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</si>
  <si>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</si>
  <si>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</si>
  <si>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</si>
  <si>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</si>
  <si>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</si>
  <si>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</si>
  <si>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</si>
  <si>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</si>
  <si>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</si>
  <si>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</si>
  <si>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</si>
  <si>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</si>
  <si>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</si>
  <si>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</si>
  <si>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</si>
  <si>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</si>
  <si>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</si>
  <si>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</si>
  <si>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</si>
  <si>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</si>
  <si>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</si>
  <si>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</si>
  <si>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</si>
  <si>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</si>
  <si>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</si>
  <si>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</si>
  <si>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</si>
  <si>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</si>
  <si>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</si>
  <si>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</si>
  <si>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</si>
  <si>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</si>
  <si>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</si>
  <si>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</si>
  <si>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</si>
  <si>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</si>
  <si>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</si>
  <si>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</si>
  <si>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</si>
  <si>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</si>
  <si>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</si>
  <si>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</si>
  <si>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</si>
  <si>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</si>
  <si>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</si>
  <si>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</si>
  <si>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</si>
  <si>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</si>
  <si>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</si>
  <si>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</si>
  <si>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</si>
  <si>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</si>
  <si>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</si>
  <si>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</si>
  <si>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</si>
  <si>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</si>
  <si>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</si>
  <si>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</si>
  <si>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</si>
  <si>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</si>
  <si>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</si>
  <si>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</si>
  <si>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</si>
  <si>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</si>
  <si>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</si>
  <si>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</si>
  <si>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</si>
  <si>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</si>
  <si>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</si>
  <si>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</si>
  <si>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</si>
  <si>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</si>
  <si>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</si>
  <si>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</si>
  <si>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</si>
  <si>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</si>
  <si>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</si>
  <si>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</si>
  <si>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</si>
  <si>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</si>
  <si>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</si>
  <si>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</si>
  <si>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</si>
  <si>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</si>
  <si>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</si>
  <si>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</si>
  <si>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</si>
  <si>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</si>
  <si>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</si>
  <si>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</si>
  <si>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</si>
  <si>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</si>
  <si>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</si>
  <si>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</si>
  <si>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</si>
  <si>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</si>
  <si>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</si>
  <si>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</si>
  <si>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</si>
  <si>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</si>
  <si>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</si>
  <si>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</si>
  <si>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</si>
  <si>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</si>
  <si>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</si>
  <si>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</si>
  <si>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</si>
  <si>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</si>
  <si>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</si>
  <si>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</si>
  <si>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</si>
  <si>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</si>
  <si>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</si>
  <si>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</si>
  <si>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</si>
  <si>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</si>
  <si>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</si>
  <si>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</si>
  <si>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</si>
  <si>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</si>
  <si>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</si>
  <si>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</si>
  <si>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</si>
  <si>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</si>
  <si>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</si>
  <si>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</si>
  <si>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</si>
  <si>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</si>
  <si>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</si>
  <si>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</si>
  <si>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</si>
  <si>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</si>
  <si>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</si>
  <si>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</si>
  <si>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</si>
  <si>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</si>
  <si>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</si>
  <si>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</si>
  <si>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</si>
  <si>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</si>
  <si>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</si>
  <si>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</si>
  <si>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</si>
  <si>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</si>
  <si>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</si>
  <si>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</si>
  <si>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</si>
  <si>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</si>
  <si>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</si>
  <si>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</si>
  <si>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</si>
  <si>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</si>
  <si>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</si>
  <si>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</si>
  <si>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</si>
  <si>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</si>
  <si>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</si>
  <si>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</si>
  <si>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</si>
  <si>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</si>
  <si>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</si>
  <si>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</si>
  <si>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</si>
  <si>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</si>
  <si>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</si>
  <si>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</si>
  <si>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</si>
  <si>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</si>
  <si>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</si>
  <si>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</si>
  <si>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</si>
  <si>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</si>
  <si>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</si>
  <si>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</si>
  <si>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</si>
  <si>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</si>
  <si>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</si>
  <si>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</si>
  <si>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</si>
  <si>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</si>
  <si>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</si>
  <si>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</si>
  <si>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</si>
  <si>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</si>
  <si>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</si>
  <si>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</si>
  <si>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</si>
  <si>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</si>
  <si>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</si>
  <si>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</si>
  <si>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</si>
  <si>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</si>
  <si>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</si>
  <si>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</si>
  <si>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</si>
  <si>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</si>
  <si>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</si>
  <si>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</si>
  <si>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</si>
  <si>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</si>
  <si>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</si>
  <si>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</si>
  <si>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</si>
  <si>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</si>
  <si>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</si>
  <si>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</si>
  <si>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</si>
  <si>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</si>
  <si>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</si>
  <si>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</si>
  <si>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</si>
  <si>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</si>
  <si>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</si>
  <si>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</si>
  <si>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</si>
  <si>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</si>
  <si>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</si>
  <si>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</si>
  <si>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</si>
  <si>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</si>
  <si>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</si>
  <si>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</si>
  <si>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</si>
  <si>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</si>
  <si>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</si>
  <si>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</si>
  <si>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</si>
  <si>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</si>
  <si>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</si>
  <si>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</si>
  <si>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</si>
  <si>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</si>
  <si>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</si>
  <si>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</si>
  <si>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</si>
  <si>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</si>
  <si>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</si>
  <si>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</si>
  <si>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</si>
  <si>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</si>
  <si>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</si>
  <si>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</si>
  <si>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</si>
  <si>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</si>
  <si>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</si>
  <si>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</si>
  <si>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</si>
  <si>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</si>
  <si>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</si>
  <si>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</si>
  <si>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</si>
  <si>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</si>
  <si>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</si>
  <si>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</si>
  <si>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</si>
  <si>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</si>
  <si>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</si>
  <si>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</si>
  <si>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</si>
  <si>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</si>
  <si>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</si>
  <si>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</si>
  <si>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</si>
  <si>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</si>
  <si>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</si>
  <si>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</si>
  <si>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</si>
  <si>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</si>
  <si>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</si>
  <si>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</si>
  <si>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</si>
  <si>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</si>
  <si>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</si>
  <si>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</si>
  <si>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</si>
  <si>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</si>
  <si>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</si>
  <si>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</si>
  <si>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</si>
  <si>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</si>
  <si>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</si>
  <si>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</si>
  <si>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</si>
  <si>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</si>
  <si>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</si>
  <si>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</si>
  <si>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</si>
  <si>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</si>
  <si>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</si>
  <si>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</si>
  <si>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</si>
  <si>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</si>
  <si>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</si>
  <si>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</si>
  <si>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</si>
  <si>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</si>
  <si>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</si>
  <si>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</si>
  <si>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</si>
  <si>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</si>
  <si>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</si>
  <si>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</si>
  <si>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</si>
  <si>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</si>
  <si>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</si>
  <si>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</si>
  <si>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</si>
  <si>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</si>
  <si>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</si>
  <si>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</si>
  <si>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</si>
  <si>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</si>
  <si>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</si>
  <si>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</si>
  <si>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</si>
  <si>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</si>
  <si>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</si>
  <si>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</si>
  <si>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</si>
  <si>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</si>
  <si>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</si>
  <si>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</si>
  <si>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</si>
  <si>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</si>
  <si>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</si>
  <si>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</si>
  <si>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</si>
  <si>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</si>
  <si>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</si>
  <si>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</si>
  <si>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</si>
  <si>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</si>
  <si>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</si>
  <si>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</si>
  <si>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</si>
  <si>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</si>
  <si>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</si>
  <si>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</si>
  <si>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</si>
  <si>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</si>
  <si>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</si>
  <si>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</si>
  <si>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</si>
  <si>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</si>
  <si>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</si>
  <si>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</si>
  <si>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</si>
  <si>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</si>
  <si>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</si>
  <si>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</si>
  <si>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</si>
  <si>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</si>
  <si>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</si>
  <si>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</si>
  <si>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</si>
  <si>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</si>
  <si>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</si>
  <si>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</si>
  <si>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</si>
  <si>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</si>
  <si>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</si>
  <si>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</si>
  <si>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</si>
  <si>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</si>
  <si>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</si>
  <si>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</si>
  <si>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</si>
  <si>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</si>
  <si>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</si>
  <si>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</si>
  <si>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</si>
  <si>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</si>
  <si>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</si>
  <si>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</si>
  <si>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</si>
  <si>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</si>
  <si>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</si>
  <si>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</si>
  <si>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</si>
  <si>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</si>
  <si>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</si>
  <si>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</si>
  <si>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</si>
  <si>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</si>
  <si>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</si>
  <si>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</si>
  <si>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</si>
  <si>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</si>
  <si>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</si>
  <si>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</si>
  <si>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</si>
  <si>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</si>
  <si>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</si>
  <si>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</si>
  <si>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</si>
  <si>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</si>
  <si>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</si>
  <si>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</si>
  <si>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</si>
  <si>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</si>
  <si>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</si>
  <si>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</si>
  <si>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</si>
  <si>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</si>
  <si>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</si>
  <si>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</si>
  <si>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</si>
  <si>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</si>
  <si>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</si>
  <si>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</si>
  <si>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</si>
  <si>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</si>
  <si>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</si>
  <si>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</si>
  <si>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</si>
  <si>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</si>
  <si>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</si>
  <si>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</si>
  <si>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</si>
  <si>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</si>
  <si>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</si>
  <si>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</si>
  <si>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</si>
  <si>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</si>
  <si>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</si>
  <si>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</si>
  <si>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</si>
  <si>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</si>
  <si>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</si>
  <si>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</si>
  <si>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</si>
  <si>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</si>
  <si>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</si>
  <si>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</si>
  <si>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</si>
  <si>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</si>
  <si>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</si>
  <si>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</si>
  <si>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</si>
  <si>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</si>
  <si>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</si>
  <si>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</si>
  <si>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</si>
  <si>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</si>
  <si>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</si>
  <si>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</si>
  <si>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</si>
  <si>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</si>
  <si>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</si>
  <si>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</si>
  <si>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</si>
  <si>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</si>
  <si>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</si>
  <si>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</si>
  <si>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</si>
  <si>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</si>
  <si>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</si>
  <si>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</si>
  <si>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</si>
  <si>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</si>
  <si>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</si>
  <si>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</si>
  <si>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</si>
  <si>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</si>
  <si>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</si>
  <si>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</si>
  <si>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</si>
  <si>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</si>
  <si>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</si>
  <si>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</si>
  <si>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</si>
  <si>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</si>
  <si>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</si>
  <si>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</si>
  <si>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</si>
  <si>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</si>
  <si>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</si>
  <si>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</si>
  <si>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</si>
  <si>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</si>
  <si>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</si>
  <si>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</si>
  <si>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</si>
  <si>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</si>
  <si>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</si>
  <si>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</si>
  <si>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</si>
  <si>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</si>
  <si>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</si>
  <si>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</si>
  <si>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</si>
  <si>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</si>
  <si>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</si>
  <si>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</si>
  <si>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</si>
  <si>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</si>
  <si>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</si>
  <si>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</si>
  <si>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</si>
  <si>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</si>
  <si>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</si>
  <si>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</si>
  <si>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</si>
  <si>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</si>
  <si>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</si>
  <si>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</si>
  <si>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</si>
  <si>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</si>
  <si>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</si>
  <si>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</si>
  <si>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</si>
  <si>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</si>
  <si>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</si>
  <si>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</si>
  <si>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</si>
  <si>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</si>
  <si>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</si>
  <si>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</si>
  <si>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</si>
  <si>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</si>
  <si>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</si>
  <si>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</si>
  <si>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</si>
  <si>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</si>
  <si>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</si>
  <si>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</si>
  <si>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</si>
  <si>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</si>
  <si>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</si>
  <si>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</si>
  <si>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</si>
  <si>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</si>
  <si>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</si>
  <si>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</si>
  <si>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</si>
  <si>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</si>
  <si>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</si>
  <si>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</si>
  <si>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</si>
  <si>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</si>
  <si>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</si>
  <si>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</si>
  <si>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</si>
  <si>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</si>
  <si>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</si>
  <si>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</si>
  <si>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</si>
  <si>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</si>
  <si>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</si>
  <si>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</si>
  <si>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</si>
  <si>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</si>
  <si>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</si>
  <si>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</si>
  <si>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</si>
  <si>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</si>
  <si>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</si>
  <si>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</si>
  <si>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</si>
  <si>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</si>
  <si>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</si>
  <si>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</si>
  <si>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</si>
  <si>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</si>
  <si>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</si>
  <si>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</si>
  <si>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</si>
  <si>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</si>
  <si>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</si>
  <si>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</si>
  <si>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</si>
  <si>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</si>
  <si>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</si>
  <si>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</si>
  <si>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</si>
  <si>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</si>
  <si>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</si>
  <si>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</si>
  <si>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</si>
  <si>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</si>
  <si>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</si>
  <si>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</si>
  <si>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</si>
  <si>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</si>
  <si>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</si>
  <si>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</si>
  <si>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</si>
  <si>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</si>
  <si>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</si>
  <si>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</si>
  <si>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</si>
  <si>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</si>
  <si>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</si>
  <si>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</si>
  <si>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</si>
  <si>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</si>
  <si>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</si>
  <si>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</si>
  <si>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</si>
  <si>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</si>
  <si>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</si>
  <si>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</si>
  <si>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</si>
  <si>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</si>
  <si>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</si>
  <si>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</si>
  <si>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</si>
  <si>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</si>
  <si>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</si>
  <si>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</si>
  <si>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</si>
  <si>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</si>
  <si>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</si>
  <si>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</si>
  <si>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</si>
  <si>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</si>
  <si>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</si>
  <si>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</si>
  <si>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</si>
  <si>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</si>
  <si>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</si>
  <si>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</si>
  <si>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</si>
  <si>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</si>
  <si>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</si>
  <si>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</si>
  <si>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</si>
  <si>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</si>
  <si>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</si>
  <si>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</si>
  <si>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</si>
  <si>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</si>
  <si>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</si>
  <si>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</si>
  <si>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</si>
  <si>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</si>
  <si>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</si>
  <si>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</si>
  <si>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</si>
  <si>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</si>
  <si>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</si>
  <si>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</si>
  <si>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</si>
  <si>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</si>
  <si>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</si>
  <si>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</si>
  <si>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</si>
  <si>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</si>
  <si>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</si>
  <si>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</si>
  <si>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</si>
  <si>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</si>
  <si>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</si>
  <si>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</si>
  <si>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</si>
  <si>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</si>
  <si>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</si>
  <si>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</si>
  <si>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</si>
  <si>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</si>
  <si>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</si>
  <si>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</si>
  <si>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</si>
  <si>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</si>
  <si>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</si>
  <si>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</si>
  <si>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</si>
  <si>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</si>
  <si>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</si>
  <si>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</si>
  <si>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</si>
  <si>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</si>
  <si>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</si>
  <si>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</si>
  <si>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</si>
  <si>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</si>
  <si>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</si>
  <si>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</si>
  <si>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</si>
  <si>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</si>
  <si>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</si>
  <si>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</si>
  <si>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</si>
  <si>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</si>
  <si>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</si>
  <si>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</si>
  <si>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</si>
  <si>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</si>
  <si>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</si>
  <si>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</si>
  <si>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</si>
  <si>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</si>
  <si>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</si>
  <si>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</si>
  <si>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</si>
  <si>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</si>
  <si>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</si>
  <si>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</si>
  <si>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</si>
  <si>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</si>
  <si>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</si>
  <si>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</si>
  <si>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</si>
  <si>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</si>
  <si>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</si>
  <si>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</si>
  <si>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</si>
  <si>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</si>
  <si>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</si>
  <si>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</si>
  <si>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</si>
  <si>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</si>
  <si>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</si>
  <si>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</si>
  <si>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</si>
  <si>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</si>
  <si>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</si>
  <si>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</si>
  <si>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</si>
  <si>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</si>
  <si>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</si>
  <si>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</si>
  <si>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</si>
  <si>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</si>
  <si>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</si>
  <si>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</si>
  <si>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</si>
  <si>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</si>
  <si>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</si>
  <si>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</si>
  <si>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</si>
  <si>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</si>
  <si>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</si>
  <si>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</si>
  <si>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</si>
  <si>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</si>
  <si>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</si>
  <si>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</si>
  <si>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</si>
  <si>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</si>
  <si>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</si>
  <si>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</si>
  <si>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</si>
  <si>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</si>
  <si>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</si>
  <si>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</si>
  <si>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</si>
  <si>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</si>
  <si>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</si>
  <si>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</si>
  <si>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</si>
  <si>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</si>
  <si>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</si>
  <si>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</si>
  <si>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</si>
  <si>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</si>
  <si>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</si>
  <si>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</si>
  <si>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</si>
  <si>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</si>
  <si>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</si>
  <si>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</si>
  <si>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</si>
  <si>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</si>
  <si>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</si>
  <si>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</si>
  <si>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</si>
  <si>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</si>
  <si>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</si>
  <si>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</si>
  <si>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</si>
  <si>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</si>
  <si>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</si>
  <si>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</si>
  <si>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</si>
  <si>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</si>
  <si>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</si>
  <si>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</si>
  <si>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</si>
  <si>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</si>
  <si>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</si>
  <si>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</si>
  <si>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</si>
  <si>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</si>
  <si>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</si>
  <si>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</si>
  <si>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</si>
  <si>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</si>
  <si>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</si>
  <si>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</si>
  <si>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</si>
  <si>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</si>
  <si>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</si>
  <si>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</si>
  <si>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</si>
  <si>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</si>
  <si>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</si>
  <si>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</si>
  <si>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</si>
  <si>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</si>
  <si>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</si>
  <si>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</si>
  <si>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</si>
  <si>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</si>
  <si>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</si>
  <si>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</si>
  <si>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</si>
  <si>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</si>
  <si>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</si>
  <si>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</si>
  <si>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</si>
  <si>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</si>
  <si>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</si>
  <si>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</si>
  <si>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</si>
  <si>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</si>
  <si>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</si>
  <si>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</si>
  <si>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</si>
  <si>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</si>
  <si>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</si>
  <si>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</si>
  <si>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</si>
  <si>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</si>
  <si>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</si>
  <si>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</si>
  <si>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</si>
  <si>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</si>
  <si>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</si>
  <si>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</si>
  <si>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</si>
  <si>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</si>
  <si>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</si>
  <si>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</si>
  <si>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</si>
  <si>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</si>
  <si>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</si>
  <si>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</si>
  <si>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</si>
  <si>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</si>
  <si>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</si>
  <si>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</si>
  <si>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</si>
  <si>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</si>
  <si>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</si>
  <si>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</si>
  <si>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</si>
  <si>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</si>
  <si>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</si>
  <si>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</si>
  <si>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</si>
  <si>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</si>
  <si>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</si>
  <si>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</si>
  <si>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</si>
  <si>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</si>
  <si>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</si>
  <si>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</si>
  <si>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</si>
  <si>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</si>
  <si>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</si>
  <si>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</si>
  <si>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</si>
  <si>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</si>
  <si>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</si>
  <si>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</si>
  <si>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</si>
  <si>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</si>
  <si>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</si>
  <si>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</si>
  <si>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</si>
  <si>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</si>
  <si>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</si>
  <si>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</si>
  <si>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</si>
  <si>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</si>
  <si>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</si>
  <si>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</si>
  <si>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</si>
  <si>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</si>
  <si>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</si>
  <si>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</si>
  <si>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</si>
  <si>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</si>
  <si>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</si>
  <si>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</si>
  <si>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</si>
  <si>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</si>
  <si>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</si>
  <si>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</si>
  <si>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</si>
  <si>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</si>
  <si>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</si>
  <si>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</si>
  <si>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</si>
  <si>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</si>
  <si>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</si>
  <si>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</si>
  <si>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</si>
  <si>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</si>
  <si>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</si>
  <si>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</si>
  <si>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</si>
  <si>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</si>
  <si>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</si>
  <si>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</si>
  <si>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</si>
  <si>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</si>
  <si>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</si>
  <si>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</si>
  <si>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</si>
  <si>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</si>
  <si>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</si>
  <si>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</si>
  <si>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</si>
  <si>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</si>
  <si>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</si>
  <si>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</si>
  <si>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</si>
  <si>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</si>
  <si>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</si>
  <si>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</si>
  <si>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</si>
  <si>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</si>
  <si>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</si>
  <si>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</si>
  <si>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</si>
  <si>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</si>
  <si>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</si>
  <si>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</si>
  <si>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</si>
  <si>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</si>
  <si>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</si>
  <si>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</si>
  <si>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</si>
  <si>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</si>
  <si>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</si>
  <si>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</si>
  <si>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</si>
  <si>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</si>
  <si>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</si>
  <si>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</si>
  <si>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</si>
  <si>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</si>
  <si>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</si>
  <si>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</si>
  <si>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</si>
  <si>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</si>
  <si>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</si>
  <si>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</si>
  <si>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</si>
  <si>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</si>
  <si>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</si>
  <si>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</si>
  <si>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</si>
  <si>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</si>
  <si>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</si>
  <si>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</si>
  <si>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</si>
  <si>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</si>
  <si>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</si>
  <si>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</si>
  <si>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</si>
  <si>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</si>
  <si>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</si>
  <si>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</si>
  <si>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</si>
  <si>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</si>
  <si>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</si>
  <si>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</si>
  <si>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</si>
  <si>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</si>
  <si>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</si>
  <si>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</si>
  <si>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</si>
  <si>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</si>
  <si>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</si>
  <si>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</si>
  <si>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</si>
  <si>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</si>
  <si>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</si>
  <si>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</si>
  <si>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</si>
  <si>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</si>
  <si>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</si>
  <si>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</si>
  <si>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</si>
  <si>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</si>
  <si>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</si>
  <si>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</si>
  <si>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</si>
  <si>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</si>
  <si>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</si>
  <si>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</si>
  <si>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</si>
  <si>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</si>
  <si>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</si>
  <si>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</si>
  <si>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</si>
  <si>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</si>
  <si>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</si>
  <si>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</si>
  <si>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</si>
  <si>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</si>
  <si>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</si>
  <si>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</si>
  <si>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</si>
  <si>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</si>
  <si>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</si>
  <si>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</si>
  <si>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</si>
  <si>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</si>
  <si>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</si>
  <si>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</si>
  <si>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</si>
  <si>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</si>
  <si>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</si>
  <si>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</si>
  <si>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</si>
  <si>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</si>
  <si>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</si>
  <si>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</si>
  <si>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</si>
  <si>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</si>
  <si>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</si>
  <si>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</si>
  <si>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</si>
  <si>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</si>
  <si>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</si>
  <si>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</si>
  <si>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</si>
  <si>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</si>
  <si>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</si>
  <si>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</si>
  <si>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</si>
  <si>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</si>
  <si>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</si>
  <si>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</si>
  <si>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</si>
  <si>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</si>
  <si>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</si>
  <si>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</si>
  <si>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</si>
  <si>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</si>
  <si>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</si>
  <si>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</si>
  <si>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</si>
  <si>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</si>
  <si>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</si>
  <si>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</si>
  <si>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</si>
  <si>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</si>
  <si>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</si>
  <si>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</si>
  <si>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</si>
  <si>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</si>
  <si>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</si>
  <si>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</si>
  <si>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</si>
  <si>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</si>
  <si>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</si>
  <si>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</si>
  <si>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</si>
  <si>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</si>
  <si>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</si>
  <si>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</si>
  <si>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</si>
  <si>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</si>
  <si>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</si>
  <si>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</si>
  <si>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</si>
  <si>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</si>
  <si>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</si>
  <si>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</si>
  <si>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</si>
  <si>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</si>
  <si>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</si>
  <si>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</si>
  <si>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</si>
  <si>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</si>
  <si>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</si>
  <si>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</si>
  <si>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</si>
  <si>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</si>
  <si>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</si>
  <si>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</si>
  <si>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</si>
  <si>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</si>
  <si>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</si>
  <si>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</si>
  <si>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</si>
  <si>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</si>
  <si>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</si>
  <si>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</si>
  <si>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</si>
  <si>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</si>
  <si>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</si>
  <si>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</si>
  <si>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</si>
  <si>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</si>
  <si>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</si>
  <si>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</si>
  <si>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</si>
  <si>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</si>
  <si>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</si>
  <si>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</si>
  <si>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</si>
  <si>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</si>
  <si>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</si>
  <si>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</si>
  <si>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</si>
  <si>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</si>
  <si>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</si>
  <si>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</si>
  <si>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</si>
  <si>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</si>
  <si>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</si>
  <si>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</si>
  <si>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</si>
  <si>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</si>
  <si>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</si>
  <si>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</si>
  <si>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</si>
  <si>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</si>
  <si>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</si>
  <si>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</si>
  <si>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</si>
  <si>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</si>
  <si>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</si>
  <si>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</si>
  <si>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</si>
  <si>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</si>
  <si>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</si>
  <si>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</si>
  <si>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</si>
  <si>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</si>
  <si>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</si>
  <si>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</si>
  <si>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</si>
  <si>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</si>
  <si>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</si>
  <si>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</si>
  <si>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</si>
  <si>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</si>
  <si>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</si>
  <si>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</si>
  <si>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</si>
  <si>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</si>
  <si>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</si>
  <si>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</si>
  <si>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</si>
  <si>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</si>
  <si>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</si>
  <si>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</si>
  <si>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</si>
  <si>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</si>
  <si>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</si>
  <si>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</si>
  <si>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</si>
  <si>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</si>
  <si>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</si>
  <si>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</si>
  <si>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</si>
  <si>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</si>
  <si>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</si>
  <si>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</si>
  <si>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</si>
  <si>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</si>
  <si>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</si>
  <si>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</si>
  <si>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</si>
  <si>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</si>
  <si>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</si>
  <si>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</si>
  <si>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</si>
  <si>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</si>
  <si>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</si>
  <si>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</si>
  <si>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</si>
  <si>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</si>
  <si>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</si>
  <si>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</si>
  <si>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</si>
  <si>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</si>
  <si>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</si>
  <si>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</si>
  <si>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</si>
  <si>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</si>
  <si>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</si>
  <si>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</si>
  <si>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</si>
  <si>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</si>
  <si>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</si>
  <si>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</si>
  <si>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</si>
  <si>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</si>
  <si>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</si>
  <si>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</si>
  <si>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</si>
  <si>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</si>
  <si>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</si>
  <si>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</si>
  <si>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</si>
  <si>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</si>
  <si>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</si>
  <si>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</si>
  <si>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</si>
  <si>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</si>
  <si>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</si>
  <si>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</si>
  <si>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</si>
  <si>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</si>
  <si>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</si>
  <si>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</si>
  <si>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</si>
  <si>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</si>
  <si>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</si>
  <si>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</si>
  <si>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</si>
  <si>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</si>
  <si>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</si>
  <si>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</si>
  <si>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</si>
  <si>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</si>
  <si>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</si>
  <si>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</si>
  <si>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</si>
  <si>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</si>
  <si>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</si>
  <si>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</si>
  <si>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</si>
  <si>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</si>
  <si>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</si>
  <si>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</si>
  <si>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</si>
  <si>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</si>
  <si>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</si>
  <si>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</si>
  <si>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</si>
  <si>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</si>
  <si>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</si>
  <si>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</si>
  <si>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</si>
  <si>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</si>
  <si>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</si>
  <si>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</si>
  <si>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</si>
  <si>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</si>
  <si>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</si>
  <si>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</si>
  <si>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</si>
  <si>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</si>
  <si>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</si>
  <si>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</si>
  <si>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</si>
  <si>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</si>
  <si>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</si>
  <si>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</si>
  <si>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</si>
  <si>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</si>
  <si>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</si>
  <si>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</si>
  <si>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</si>
  <si>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</si>
  <si>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</si>
  <si>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</si>
  <si>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</si>
  <si>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</si>
  <si>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</si>
  <si>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</si>
  <si>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</si>
  <si>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</si>
  <si>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</si>
  <si>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</si>
  <si>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</si>
  <si>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</si>
  <si>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</si>
  <si>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</si>
  <si>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</si>
  <si>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</si>
  <si>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</si>
  <si>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</si>
  <si>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</si>
  <si>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</si>
  <si>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</si>
  <si>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</si>
  <si>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</si>
  <si>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</si>
  <si>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</si>
  <si>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</si>
  <si>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</si>
  <si>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</si>
  <si>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</si>
  <si>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</si>
  <si>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</si>
  <si>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</si>
  <si>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</si>
  <si>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</si>
  <si>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</si>
  <si>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</si>
  <si>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</si>
  <si>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</si>
  <si>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</si>
  <si>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</si>
  <si>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</si>
  <si>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</si>
  <si>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</si>
  <si>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</si>
  <si>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</si>
  <si>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</si>
  <si>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</si>
  <si>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</si>
  <si>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</si>
  <si>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</si>
  <si>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</si>
  <si>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</si>
  <si>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</si>
  <si>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</si>
  <si>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</si>
  <si>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</si>
  <si>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</si>
  <si>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</si>
  <si>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</si>
  <si>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</si>
  <si>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</si>
  <si>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</si>
  <si>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</si>
  <si>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</si>
  <si>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</si>
  <si>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</si>
  <si>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</si>
  <si>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</si>
  <si>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</si>
  <si>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</si>
  <si>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</si>
  <si>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</si>
  <si>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</si>
  <si>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</si>
  <si>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</si>
  <si>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</si>
  <si>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</si>
  <si>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</si>
  <si>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</si>
  <si>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</si>
  <si>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</si>
  <si>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</si>
  <si>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</si>
  <si>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</si>
  <si>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</si>
  <si>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</si>
  <si>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</si>
  <si>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</si>
  <si>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</si>
  <si>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</si>
  <si>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</si>
  <si>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</si>
  <si>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</si>
  <si>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</si>
  <si>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</si>
  <si>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</si>
  <si>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</si>
  <si>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</si>
  <si>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</si>
  <si>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</si>
  <si>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</si>
  <si>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</si>
  <si>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</si>
  <si>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</si>
  <si>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</si>
  <si>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</si>
  <si>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</si>
  <si>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</si>
  <si>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</si>
  <si>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</si>
  <si>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</si>
  <si>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</si>
  <si>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</si>
  <si>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</si>
  <si>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</si>
  <si>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</si>
  <si>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</si>
  <si>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</si>
  <si>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</si>
  <si>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</si>
  <si>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</si>
  <si>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</si>
  <si>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</si>
  <si>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</si>
  <si>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</si>
  <si>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</si>
  <si>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</si>
  <si>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</si>
  <si>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</si>
  <si>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</si>
  <si>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</si>
  <si>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</si>
  <si>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</si>
  <si>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</si>
  <si>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</si>
  <si>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</si>
  <si>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</si>
  <si>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</si>
  <si>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</si>
  <si>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</si>
  <si>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</si>
  <si>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</si>
  <si>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</si>
  <si>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</si>
  <si>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</si>
  <si>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</si>
  <si>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</si>
  <si>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</si>
  <si>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</si>
  <si>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</si>
  <si>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</si>
  <si>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</si>
  <si>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</si>
  <si>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</si>
  <si>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</si>
  <si>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</si>
  <si>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</si>
  <si>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</si>
  <si>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</si>
  <si>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</si>
  <si>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</si>
  <si>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</si>
  <si>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</si>
  <si>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</si>
  <si>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</si>
  <si>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</si>
  <si>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</si>
  <si>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</si>
  <si>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</si>
  <si>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</si>
  <si>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</si>
  <si>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</si>
  <si>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</si>
  <si>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</si>
  <si>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</si>
  <si>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</si>
  <si>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</si>
  <si>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</si>
  <si>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</si>
  <si>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</si>
  <si>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</si>
  <si>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</si>
  <si>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</si>
  <si>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</si>
  <si>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</si>
  <si>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</si>
  <si>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</si>
  <si>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</si>
  <si>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</si>
  <si>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</si>
  <si>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</si>
  <si>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</si>
  <si>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</si>
  <si>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</si>
  <si>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</si>
  <si>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</si>
  <si>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</si>
  <si>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</si>
  <si>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</si>
  <si>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</si>
  <si>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</si>
  <si>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</si>
  <si>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</si>
  <si>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</si>
  <si>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</si>
  <si>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</si>
  <si>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</si>
  <si>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</si>
  <si>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</si>
  <si>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</si>
  <si>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</si>
  <si>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</si>
  <si>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</si>
  <si>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</si>
  <si>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</si>
  <si>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</si>
  <si>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</si>
  <si>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</si>
  <si>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</si>
  <si>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</si>
  <si>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</si>
  <si>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</si>
  <si>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</si>
  <si>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</si>
  <si>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</si>
  <si>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</si>
  <si>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</si>
  <si>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</si>
  <si>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</si>
  <si>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</si>
  <si>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</si>
  <si>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</si>
  <si>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</si>
  <si>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</si>
  <si>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</si>
  <si>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</si>
  <si>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</si>
  <si>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</si>
  <si>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</si>
  <si>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</si>
  <si>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</si>
  <si>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</si>
  <si>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</si>
  <si>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</si>
  <si>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</si>
  <si>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</si>
  <si>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</si>
  <si>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</si>
  <si>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</si>
  <si>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</si>
  <si>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</si>
  <si>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</si>
  <si>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</si>
  <si>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</si>
  <si>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</si>
  <si>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</si>
  <si>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</si>
  <si>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</si>
  <si>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</si>
  <si>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</si>
  <si>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</si>
  <si>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</si>
  <si>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</si>
  <si>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</si>
  <si>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</si>
  <si>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</si>
  <si>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</si>
  <si>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</si>
  <si>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</si>
  <si>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</si>
  <si>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</si>
  <si>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</si>
  <si>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</si>
  <si>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</si>
  <si>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</si>
  <si>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</si>
  <si>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</si>
  <si>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</si>
  <si>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</si>
  <si>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</si>
  <si>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</si>
  <si>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</si>
  <si>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</si>
  <si>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</si>
  <si>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</si>
  <si>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</si>
  <si>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</si>
  <si>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</si>
  <si>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</si>
  <si>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</si>
  <si>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</si>
  <si>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</si>
  <si>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</si>
  <si>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</si>
  <si>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</si>
  <si>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</si>
  <si>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</si>
  <si>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</si>
  <si>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</si>
  <si>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</si>
  <si>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</si>
  <si>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</si>
  <si>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</si>
  <si>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</si>
  <si>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</si>
  <si>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</si>
  <si>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</si>
  <si>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</si>
  <si>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</si>
  <si>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</si>
  <si>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</si>
  <si>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</si>
  <si>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</si>
  <si>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</si>
  <si>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</si>
  <si>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</si>
  <si>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</si>
  <si>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</si>
  <si>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</si>
  <si>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</si>
  <si>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</si>
  <si>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</si>
  <si>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</si>
  <si>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</si>
  <si>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</si>
  <si>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</si>
  <si>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</si>
  <si>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</si>
  <si>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</si>
  <si>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</si>
  <si>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</si>
  <si>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</si>
  <si>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</si>
  <si>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</si>
  <si>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</si>
  <si>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</si>
  <si>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</si>
  <si>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</si>
  <si>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</si>
  <si>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</si>
  <si>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</si>
  <si>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</si>
  <si>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</si>
  <si>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</si>
  <si>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</si>
  <si>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</si>
  <si>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</si>
  <si>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</si>
  <si>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</si>
  <si>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</si>
  <si>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</si>
  <si>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</si>
  <si>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</si>
  <si>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</si>
  <si>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</si>
  <si>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</si>
  <si>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</si>
  <si>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</si>
  <si>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</si>
  <si>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</si>
  <si>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</si>
  <si>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</si>
  <si>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</si>
  <si>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</si>
  <si>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</si>
  <si>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</si>
  <si>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</si>
  <si>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</si>
  <si>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</si>
  <si>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</si>
  <si>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</si>
  <si>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</si>
  <si>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</si>
  <si>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</si>
  <si>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</si>
  <si>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</si>
  <si>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</si>
  <si>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</si>
  <si>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</si>
  <si>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</si>
  <si>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</si>
  <si>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</si>
  <si>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</si>
  <si>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</si>
  <si>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</si>
  <si>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</si>
  <si>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</si>
  <si>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</si>
  <si>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</si>
  <si>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</si>
  <si>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</si>
  <si>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</si>
  <si>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</si>
  <si>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</si>
  <si>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</si>
  <si>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</si>
  <si>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</si>
  <si>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</si>
  <si>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</si>
  <si>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</si>
  <si>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</si>
  <si>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</si>
  <si>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</si>
  <si>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</si>
  <si>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</si>
  <si>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</si>
  <si>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</si>
  <si>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</si>
  <si>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</si>
  <si>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</si>
  <si>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</si>
  <si>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</si>
  <si>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</si>
  <si>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</si>
  <si>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</si>
  <si>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</si>
  <si>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</si>
  <si>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</si>
  <si>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</si>
  <si>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</si>
  <si>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</si>
  <si>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</si>
  <si>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</si>
  <si>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</si>
  <si>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</si>
  <si>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</si>
  <si>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</si>
  <si>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</si>
  <si>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</si>
  <si>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</si>
  <si>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</si>
  <si>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</si>
  <si>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</si>
  <si>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</si>
  <si>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</si>
  <si>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</si>
  <si>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</si>
  <si>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</si>
  <si>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</si>
  <si>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</si>
  <si>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</si>
  <si>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</si>
  <si>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</si>
  <si>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</si>
  <si>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</si>
  <si>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</si>
  <si>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</si>
  <si>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</si>
  <si>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</si>
  <si>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</si>
  <si>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</si>
  <si>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</si>
  <si>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</si>
  <si>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</si>
  <si>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</si>
  <si>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</si>
  <si>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</si>
  <si>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</si>
  <si>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</si>
  <si>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</si>
  <si>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</si>
  <si>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</si>
  <si>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</si>
  <si>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</si>
  <si>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</si>
  <si>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</si>
  <si>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</si>
  <si>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</si>
  <si>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</si>
  <si>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</si>
  <si>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</si>
  <si>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</si>
  <si>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</si>
  <si>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</si>
  <si>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</si>
  <si>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</si>
  <si>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</si>
  <si>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</si>
  <si>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</si>
  <si>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</si>
  <si>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</si>
  <si>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</si>
  <si>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</si>
  <si>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</si>
  <si>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</si>
  <si>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</si>
  <si>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</si>
  <si>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</si>
  <si>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</si>
  <si>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</si>
  <si>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</si>
  <si>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</si>
  <si>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</si>
  <si>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</si>
  <si>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</si>
  <si>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</si>
  <si>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</si>
  <si>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</si>
  <si>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</si>
  <si>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</si>
  <si>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</si>
  <si>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</si>
  <si>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</si>
  <si>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</si>
  <si>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</si>
  <si>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</si>
  <si>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</si>
  <si>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</si>
  <si>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</si>
  <si>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</si>
  <si>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</si>
  <si>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</si>
  <si>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</si>
  <si>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</si>
  <si>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</si>
  <si>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</si>
  <si>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</si>
  <si>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</si>
  <si>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</si>
  <si>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</si>
  <si>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</si>
  <si>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</si>
  <si>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</si>
  <si>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</si>
  <si>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</si>
  <si>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</si>
  <si>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</si>
  <si>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</si>
  <si>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</si>
  <si>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</si>
  <si>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</si>
  <si>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</si>
  <si>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</si>
  <si>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</si>
  <si>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</si>
  <si>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</si>
  <si>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</si>
  <si>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</si>
  <si>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</si>
  <si>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</si>
  <si>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</si>
  <si>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</si>
  <si>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</si>
  <si>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</si>
  <si>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</si>
  <si>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</si>
  <si>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</si>
  <si>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</si>
  <si>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</si>
  <si>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</si>
  <si>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</si>
  <si>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</si>
  <si>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</si>
  <si>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</si>
  <si>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</si>
  <si>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</si>
  <si>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</si>
  <si>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</si>
  <si>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</si>
  <si>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</si>
  <si>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</si>
  <si>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</si>
  <si>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</si>
  <si>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</si>
  <si>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</si>
  <si>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</si>
  <si>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</si>
  <si>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</si>
  <si>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</si>
  <si>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</si>
  <si>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</si>
  <si>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</si>
  <si>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</si>
  <si>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</si>
  <si>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</si>
  <si>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</si>
  <si>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</si>
  <si>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</si>
  <si>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</si>
  <si>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</si>
  <si>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</si>
  <si>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</si>
  <si>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</si>
  <si>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</si>
  <si>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</si>
  <si>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</si>
  <si>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</si>
  <si>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</si>
  <si>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</si>
  <si>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</si>
  <si>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</si>
  <si>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</si>
  <si>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</si>
  <si>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</si>
  <si>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</si>
  <si>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</si>
  <si>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</si>
  <si>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</si>
  <si>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</si>
  <si>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</si>
  <si>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</si>
  <si>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</si>
  <si>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</si>
  <si>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</si>
  <si>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</si>
  <si>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</si>
  <si>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</si>
  <si>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</si>
  <si>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</si>
  <si>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</si>
  <si>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</si>
  <si>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</si>
  <si>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</si>
  <si>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</si>
  <si>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</si>
  <si>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</si>
  <si>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</si>
  <si>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</si>
  <si>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</si>
  <si>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</si>
  <si>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</si>
  <si>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</si>
  <si>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</si>
  <si>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</si>
  <si>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</si>
  <si>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</si>
  <si>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</si>
  <si>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</si>
  <si>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</si>
  <si>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</si>
  <si>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</si>
  <si>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</si>
  <si>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</si>
  <si>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</si>
  <si>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</si>
  <si>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</si>
  <si>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</si>
  <si>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</si>
  <si>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</si>
  <si>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</si>
  <si>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</si>
  <si>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</si>
  <si>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</si>
  <si>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</si>
  <si>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</si>
  <si>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</si>
  <si>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</si>
  <si>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</si>
  <si>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</si>
  <si>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</si>
  <si>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</si>
  <si>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</si>
  <si>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</si>
  <si>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</si>
  <si>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</si>
  <si>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</si>
  <si>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</si>
  <si>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</si>
  <si>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</si>
  <si>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</si>
  <si>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</si>
  <si>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</si>
  <si>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</si>
  <si>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</si>
  <si>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</si>
  <si>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</si>
  <si>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</si>
  <si>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</si>
  <si>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</si>
  <si>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</si>
  <si>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</si>
  <si>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</si>
  <si>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</si>
  <si>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</si>
  <si>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</si>
  <si>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</si>
  <si>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</si>
  <si>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</si>
  <si>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</si>
  <si>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</si>
  <si>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</si>
  <si>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</si>
  <si>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</si>
  <si>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</si>
  <si>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</si>
  <si>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</si>
  <si>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</si>
  <si>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</si>
  <si>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</si>
  <si>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</si>
  <si>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</si>
  <si>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</si>
  <si>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</si>
  <si>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</si>
  <si>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</si>
  <si>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</si>
  <si>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</si>
  <si>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</si>
  <si>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</si>
  <si>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</si>
  <si>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</si>
  <si>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</si>
  <si>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</si>
  <si>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</si>
  <si>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</si>
  <si>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</si>
  <si>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</si>
  <si>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</si>
  <si>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</si>
  <si>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</si>
  <si>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</si>
  <si>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</si>
  <si>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</si>
  <si>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</si>
  <si>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</si>
  <si>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</si>
  <si>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</si>
  <si>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</si>
  <si>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</si>
  <si>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</si>
  <si>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</si>
  <si>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</si>
  <si>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</si>
  <si>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</si>
  <si>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</si>
  <si>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</si>
  <si>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</si>
  <si>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</si>
  <si>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</si>
  <si>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</si>
  <si>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</si>
  <si>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</si>
  <si>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</si>
  <si>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</si>
  <si>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</si>
  <si>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</si>
  <si>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</si>
  <si>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</si>
  <si>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</si>
  <si>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</si>
  <si>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</si>
  <si>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</si>
  <si>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</si>
  <si>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</si>
  <si>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</si>
  <si>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</si>
  <si>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</si>
  <si>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</si>
  <si>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</si>
  <si>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</si>
  <si>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</si>
  <si>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</si>
  <si>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</si>
  <si>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</si>
  <si>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</si>
  <si>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</si>
  <si>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</si>
  <si>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</si>
  <si>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</si>
  <si>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</si>
  <si>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</si>
  <si>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</si>
  <si>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</si>
  <si>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</si>
  <si>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</si>
  <si>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</si>
  <si>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</si>
  <si>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</si>
  <si>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</si>
  <si>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</si>
  <si>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</si>
  <si>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</si>
  <si>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</si>
  <si>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</si>
  <si>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</si>
  <si>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</si>
  <si>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</si>
  <si>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</si>
  <si>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</si>
  <si>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</si>
  <si>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</si>
  <si>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</si>
  <si>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</si>
  <si>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</si>
  <si>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</si>
  <si>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</si>
  <si>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</si>
  <si>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</si>
  <si>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</si>
  <si>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</si>
  <si>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</si>
  <si>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</si>
  <si>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</si>
  <si>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</si>
  <si>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</si>
  <si>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</si>
  <si>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</si>
  <si>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</si>
  <si>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</si>
  <si>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</si>
  <si>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</si>
  <si>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</si>
  <si>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</si>
  <si>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</si>
  <si>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</si>
  <si>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</si>
  <si>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</si>
  <si>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</si>
  <si>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</si>
  <si>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</si>
  <si>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</si>
  <si>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</si>
  <si>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</si>
  <si>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</si>
  <si>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</si>
  <si>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</si>
  <si>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</si>
  <si>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</si>
  <si>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</si>
  <si>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</si>
  <si>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</si>
  <si>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</si>
  <si>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</si>
  <si>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</si>
  <si>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</si>
  <si>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</si>
  <si>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</si>
  <si>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</si>
  <si>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</si>
  <si>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</si>
  <si>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</si>
  <si>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</si>
  <si>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</si>
  <si>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</si>
  <si>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</si>
  <si>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</si>
  <si>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</si>
  <si>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</si>
  <si>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</si>
  <si>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</si>
  <si>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</si>
  <si>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</si>
  <si>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</si>
  <si>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</si>
  <si>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</si>
  <si>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</si>
  <si>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</si>
  <si>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</si>
  <si>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</si>
  <si>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</si>
  <si>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</si>
  <si>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</si>
  <si>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</si>
  <si>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</si>
  <si>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</si>
  <si>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</si>
  <si>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</si>
  <si>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</si>
  <si>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</si>
  <si>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</si>
  <si>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</si>
  <si>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</si>
  <si>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</si>
  <si>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</si>
  <si>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</si>
  <si>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</si>
  <si>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</si>
  <si>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</si>
  <si>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</si>
  <si>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</si>
  <si>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</si>
  <si>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</si>
  <si>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</si>
  <si>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</si>
  <si>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</si>
  <si>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</si>
  <si>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</si>
  <si>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</si>
  <si>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</si>
  <si>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</si>
  <si>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</si>
  <si>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</si>
  <si>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</si>
  <si>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</si>
  <si>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</si>
  <si>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</si>
  <si>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</si>
  <si>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</si>
  <si>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</si>
  <si>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</si>
  <si>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</si>
  <si>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</si>
  <si>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</si>
  <si>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</si>
  <si>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</si>
  <si>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</si>
  <si>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</si>
  <si>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</si>
  <si>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</si>
  <si>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</si>
  <si>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</si>
  <si>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</si>
  <si>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</si>
  <si>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</si>
  <si>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</si>
  <si>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</si>
  <si>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</si>
  <si>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</si>
  <si>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</si>
  <si>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</si>
  <si>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</si>
  <si>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</si>
  <si>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</si>
  <si>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</si>
  <si>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</si>
  <si>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</si>
  <si>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</si>
  <si>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</si>
  <si>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</si>
  <si>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</si>
  <si>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</si>
  <si>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</si>
  <si>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</si>
  <si>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</si>
  <si>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</si>
  <si>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</si>
  <si>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</si>
  <si>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</si>
  <si>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</si>
  <si>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</si>
  <si>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</si>
  <si>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</si>
  <si>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</si>
  <si>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</si>
  <si>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</si>
  <si>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</si>
  <si>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</si>
  <si>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</si>
  <si>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</si>
  <si>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</si>
  <si>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</si>
  <si>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</si>
  <si>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</si>
  <si>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</si>
  <si>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</si>
  <si>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</si>
  <si>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</si>
  <si>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</si>
  <si>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</si>
  <si>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</si>
  <si>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</si>
  <si>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</si>
  <si>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</si>
  <si>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</si>
  <si>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</si>
  <si>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</si>
  <si>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</si>
  <si>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</si>
  <si>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</si>
  <si>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</si>
  <si>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</si>
  <si>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</si>
  <si>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</si>
  <si>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</si>
  <si>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</si>
  <si>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</si>
  <si>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</si>
  <si>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</si>
  <si>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</si>
  <si>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</si>
  <si>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</si>
  <si>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</si>
  <si>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</si>
  <si>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</si>
  <si>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</si>
  <si>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</si>
  <si>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</si>
  <si>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</si>
  <si>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</si>
  <si>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</si>
  <si>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</si>
  <si>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</si>
  <si>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</si>
  <si>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</si>
  <si>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</si>
  <si>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</si>
  <si>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</si>
  <si>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</si>
  <si>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</si>
  <si>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</si>
  <si>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</si>
  <si>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</si>
  <si>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</si>
  <si>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</si>
  <si>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</si>
  <si>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</si>
  <si>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</si>
  <si>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</si>
  <si>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</si>
  <si>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</si>
  <si>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</si>
  <si>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</si>
  <si>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</si>
  <si>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</si>
  <si>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</si>
  <si>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</si>
  <si>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</si>
  <si>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</si>
  <si>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</si>
  <si>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</si>
  <si>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</si>
  <si>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</si>
  <si>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</si>
  <si>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</si>
  <si>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</si>
  <si>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</si>
  <si>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</si>
  <si>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</si>
  <si>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</si>
  <si>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</si>
  <si>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</si>
  <si>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</si>
  <si>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</si>
  <si>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</si>
  <si>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</si>
  <si>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</si>
  <si>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</si>
  <si>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</si>
  <si>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</si>
  <si>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</si>
  <si>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</si>
  <si>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</si>
  <si>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</si>
  <si>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</si>
  <si>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</si>
  <si>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</si>
  <si>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</si>
  <si>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</si>
  <si>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</si>
  <si>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</si>
  <si>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</si>
  <si>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</si>
  <si>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</si>
  <si>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</si>
  <si>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</si>
  <si>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</si>
  <si>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</si>
  <si>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</si>
  <si>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</si>
  <si>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</si>
  <si>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</si>
  <si>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</si>
  <si>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</si>
  <si>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</si>
  <si>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</si>
  <si>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</si>
  <si>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</si>
  <si>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</si>
  <si>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</si>
  <si>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</si>
  <si>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</si>
  <si>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</si>
  <si>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</si>
  <si>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</si>
  <si>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</si>
  <si>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</si>
  <si>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</si>
  <si>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</si>
  <si>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</si>
  <si>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</si>
  <si>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</si>
  <si>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</si>
  <si>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</si>
  <si>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</si>
  <si>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</si>
  <si>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</si>
  <si>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</si>
  <si>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</si>
  <si>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</si>
  <si>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</si>
  <si>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</si>
  <si>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</si>
  <si>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</si>
  <si>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</si>
  <si>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</si>
  <si>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</si>
  <si>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</si>
  <si>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</si>
  <si>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</si>
  <si>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</si>
  <si>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</si>
  <si>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</si>
  <si>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</si>
  <si>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</si>
  <si>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</si>
  <si>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</si>
  <si>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</si>
  <si>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</si>
  <si>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</si>
  <si>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</si>
  <si>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</si>
  <si>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</si>
  <si>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</si>
  <si>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</si>
  <si>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</si>
  <si>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</si>
  <si>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</si>
  <si>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</si>
  <si>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</si>
  <si>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</si>
  <si>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</si>
  <si>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</si>
  <si>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</si>
  <si>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</si>
  <si>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</si>
  <si>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</si>
  <si>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</si>
  <si>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</si>
  <si>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</si>
  <si>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</si>
  <si>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</si>
  <si>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</si>
  <si>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</si>
  <si>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</si>
  <si>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</si>
  <si>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</si>
  <si>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</si>
  <si>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</si>
  <si>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</si>
  <si>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</si>
  <si>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</si>
  <si>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</si>
  <si>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</si>
  <si>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</si>
  <si>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</si>
  <si>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</si>
  <si>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</si>
  <si>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</si>
  <si>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</si>
  <si>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</si>
  <si>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</si>
  <si>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</si>
  <si>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</si>
  <si>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</si>
  <si>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</si>
  <si>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</si>
  <si>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</si>
  <si>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</si>
  <si>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</si>
  <si>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</si>
  <si>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</si>
  <si>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</si>
  <si>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</si>
  <si>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</si>
  <si>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</si>
  <si>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</si>
  <si>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</si>
  <si>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</si>
  <si>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</si>
  <si>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</si>
  <si>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</si>
  <si>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</si>
  <si>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</si>
  <si>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</si>
  <si>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</si>
  <si>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</si>
  <si>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</si>
  <si>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</si>
  <si>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</si>
  <si>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</si>
  <si>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</si>
  <si>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</si>
  <si>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</si>
  <si>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</si>
  <si>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</si>
  <si>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</si>
  <si>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</si>
  <si>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</si>
  <si>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</si>
  <si>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</si>
  <si>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</si>
  <si>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</si>
  <si>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</si>
  <si>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</si>
  <si>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</si>
  <si>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</si>
  <si>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</si>
  <si>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</si>
  <si>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</si>
  <si>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</si>
  <si>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</si>
  <si>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</si>
  <si>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</si>
  <si>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</si>
  <si>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</si>
  <si>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</si>
  <si>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</si>
  <si>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</si>
  <si>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</si>
  <si>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</si>
  <si>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</si>
  <si>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</si>
  <si>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</si>
  <si>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</si>
  <si>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</si>
  <si>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</si>
  <si>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</si>
  <si>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</si>
  <si>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</si>
  <si>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</si>
  <si>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</si>
  <si>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</si>
  <si>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</si>
  <si>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</si>
  <si>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</si>
  <si>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</si>
  <si>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</si>
  <si>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</si>
  <si>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</si>
  <si>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</si>
  <si>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</si>
  <si>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</si>
  <si>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</si>
  <si>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</si>
  <si>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</si>
  <si>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</si>
  <si>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</si>
  <si>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</si>
  <si>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</si>
  <si>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</si>
  <si>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</si>
  <si>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</si>
  <si>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</si>
  <si>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</si>
  <si>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</si>
  <si>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</si>
  <si>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</si>
  <si>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</si>
  <si>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</si>
  <si>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</si>
  <si>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</si>
  <si>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</si>
  <si>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</si>
  <si>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</si>
  <si>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</si>
  <si>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</si>
  <si>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</si>
  <si>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</si>
  <si>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</si>
  <si>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</si>
  <si>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</si>
  <si>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</si>
  <si>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</si>
  <si>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</si>
  <si>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</si>
  <si>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</si>
  <si>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</si>
  <si>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</si>
  <si>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</si>
  <si>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</si>
  <si>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</si>
  <si>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</si>
  <si>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</si>
  <si>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</si>
  <si>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</si>
  <si>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</si>
  <si>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</si>
  <si>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</si>
  <si>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</si>
  <si>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</si>
  <si>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</si>
  <si>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</si>
  <si>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</si>
  <si>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</si>
  <si>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</si>
  <si>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</si>
  <si>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</si>
  <si>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</si>
  <si>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</si>
  <si>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</si>
  <si>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</si>
  <si>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</si>
  <si>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</si>
  <si>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</si>
  <si>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</si>
  <si>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</si>
  <si>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</si>
  <si>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</si>
  <si>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</si>
  <si>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</si>
  <si>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</si>
  <si>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</si>
  <si>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</si>
  <si>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</si>
  <si>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</si>
  <si>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</si>
  <si>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</si>
  <si>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</si>
  <si>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</si>
  <si>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</si>
  <si>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</si>
  <si>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</si>
  <si>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</si>
  <si>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</si>
  <si>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</si>
  <si>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</si>
  <si>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</si>
  <si>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</si>
  <si>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</si>
  <si>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</si>
  <si>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</si>
  <si>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</si>
  <si>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</si>
  <si>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</si>
  <si>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</si>
  <si>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</si>
  <si>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</si>
  <si>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</si>
  <si>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</si>
  <si>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</si>
  <si>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</si>
  <si>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</si>
  <si>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</si>
  <si>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</si>
  <si>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</si>
  <si>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</si>
  <si>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</si>
  <si>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</si>
  <si>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</si>
  <si>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</si>
  <si>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</si>
  <si>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</si>
  <si>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</si>
  <si>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</si>
  <si>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</si>
  <si>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</si>
  <si>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</si>
  <si>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</si>
  <si>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</si>
  <si>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</si>
  <si>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</si>
  <si>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</si>
  <si>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</si>
  <si>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</si>
  <si>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</si>
  <si>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</si>
  <si>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</si>
  <si>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</si>
  <si>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</si>
  <si>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</si>
  <si>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</si>
  <si>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</si>
  <si>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</si>
  <si>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</si>
  <si>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</si>
  <si>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</si>
  <si>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</si>
  <si>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</si>
  <si>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</si>
  <si>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</si>
  <si>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</si>
  <si>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</si>
  <si>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</si>
  <si>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</si>
  <si>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</si>
  <si>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</si>
  <si>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</si>
  <si>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</si>
  <si>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</si>
  <si>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</si>
  <si>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</si>
  <si>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</si>
  <si>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</si>
  <si>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</si>
  <si>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</si>
  <si>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</si>
  <si>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</si>
  <si>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</si>
  <si>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</si>
  <si>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</si>
  <si>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</si>
  <si>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</si>
  <si>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</si>
  <si>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</si>
  <si>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</si>
  <si>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</si>
  <si>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</si>
  <si>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</si>
  <si>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</si>
  <si>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</si>
  <si>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</si>
  <si>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</si>
  <si>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</si>
  <si>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</si>
  <si>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</si>
  <si>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</si>
  <si>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</si>
  <si>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</si>
  <si>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</si>
  <si>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</si>
  <si>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</si>
  <si>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</si>
  <si>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</si>
  <si>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</si>
  <si>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</si>
  <si>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</si>
  <si>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</si>
  <si>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</si>
  <si>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</si>
  <si>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</si>
  <si>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</si>
  <si>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</si>
  <si>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</si>
  <si>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</si>
  <si>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</si>
  <si>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</si>
  <si>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</si>
  <si>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</si>
  <si>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</si>
  <si>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</si>
  <si>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</si>
  <si>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</si>
  <si>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</si>
  <si>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</si>
  <si>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</si>
  <si>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</si>
  <si>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</si>
  <si>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</si>
  <si>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</si>
  <si>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</si>
  <si>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</si>
  <si>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</si>
  <si>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</si>
  <si>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</si>
  <si>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</si>
  <si>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</si>
  <si>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</si>
  <si>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</si>
  <si>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</si>
  <si>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</si>
  <si>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</si>
  <si>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</si>
  <si>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</si>
  <si>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</si>
  <si>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</si>
  <si>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</si>
  <si>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</si>
  <si>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</si>
  <si>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</si>
  <si>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</si>
  <si>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</si>
  <si>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</si>
  <si>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</si>
  <si>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</si>
  <si>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</si>
  <si>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</si>
  <si>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</si>
  <si>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</si>
  <si>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</si>
  <si>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</si>
  <si>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</si>
  <si>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</si>
  <si>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</si>
  <si>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</si>
  <si>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</si>
  <si>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</si>
  <si>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</si>
  <si>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</si>
  <si>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</si>
  <si>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</si>
  <si>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</si>
  <si>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</si>
  <si>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</si>
  <si>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</si>
  <si>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</si>
  <si>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</si>
  <si>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</si>
  <si>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</si>
  <si>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</si>
  <si>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</si>
  <si>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</si>
  <si>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</si>
  <si>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</si>
  <si>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</si>
  <si>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</si>
  <si>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</si>
  <si>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</si>
  <si>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</si>
  <si>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</si>
  <si>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</si>
  <si>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</si>
  <si>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</si>
  <si>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</si>
  <si>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</si>
  <si>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</si>
  <si>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</si>
  <si>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</si>
  <si>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</si>
  <si>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</si>
  <si>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</si>
  <si>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</si>
  <si>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</si>
  <si>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</si>
  <si>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</si>
  <si>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</si>
  <si>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</si>
  <si>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</si>
  <si>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</si>
  <si>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</si>
  <si>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</si>
  <si>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</si>
  <si>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</si>
  <si>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</si>
  <si>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</si>
  <si>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</si>
  <si>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</si>
  <si>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</si>
  <si>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</si>
  <si>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</si>
  <si>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</si>
  <si>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</si>
  <si>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</si>
  <si>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</si>
  <si>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</si>
  <si>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</si>
  <si>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</si>
  <si>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</si>
  <si>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</si>
  <si>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</si>
  <si>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</si>
  <si>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</si>
  <si>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</si>
  <si>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</si>
  <si>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</si>
  <si>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</si>
  <si>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</si>
  <si>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</si>
  <si>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</si>
  <si>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</si>
  <si>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</si>
  <si>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</si>
  <si>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</si>
  <si>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</si>
  <si>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</si>
  <si>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</si>
  <si>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</si>
  <si>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</si>
  <si>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</si>
  <si>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</si>
  <si>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</si>
  <si>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</si>
  <si>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</si>
  <si>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</si>
  <si>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</si>
  <si>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</si>
  <si>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</si>
  <si>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</si>
  <si>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</si>
  <si>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</si>
  <si>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</si>
  <si>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</si>
  <si>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</si>
  <si>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</si>
  <si>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</si>
  <si>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</si>
  <si>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</si>
  <si>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</si>
  <si>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</si>
  <si>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</si>
  <si>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</si>
  <si>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</si>
  <si>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</si>
  <si>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</si>
  <si>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</si>
  <si>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</si>
  <si>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</si>
  <si>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</si>
  <si>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</si>
  <si>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</si>
  <si>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</si>
  <si>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</si>
  <si>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</si>
  <si>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</si>
  <si>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</si>
  <si>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</si>
  <si>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</si>
  <si>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</si>
  <si>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</si>
  <si>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</si>
  <si>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</si>
  <si>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</si>
  <si>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</si>
  <si>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</si>
  <si>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</si>
  <si>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</si>
  <si>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</si>
  <si>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</si>
  <si>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</si>
  <si>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</si>
  <si>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</si>
  <si>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</si>
  <si>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</si>
  <si>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</si>
  <si>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</si>
  <si>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</si>
  <si>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</si>
  <si>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</si>
  <si>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</si>
  <si>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</si>
  <si>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</si>
  <si>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</si>
  <si>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</si>
  <si>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</si>
  <si>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</si>
  <si>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</si>
  <si>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</si>
  <si>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</si>
  <si>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</si>
  <si>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</si>
  <si>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</si>
  <si>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</si>
  <si>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</si>
  <si>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</si>
  <si>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</si>
  <si>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</si>
  <si>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</si>
  <si>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</si>
  <si>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</si>
  <si>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</si>
  <si>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</si>
  <si>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</si>
  <si>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</si>
  <si>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</si>
  <si>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</si>
  <si>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</si>
  <si>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</si>
  <si>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</si>
  <si>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</si>
  <si>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</si>
  <si>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</si>
  <si>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</si>
  <si>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</si>
  <si>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</si>
  <si>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</si>
  <si>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</si>
  <si>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</si>
  <si>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</si>
  <si>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</si>
  <si>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</si>
  <si>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</si>
  <si>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</si>
  <si>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</si>
  <si>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</si>
  <si>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</si>
  <si>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</si>
  <si>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</si>
  <si>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</si>
  <si>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</si>
  <si>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</si>
  <si>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</si>
  <si>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</si>
  <si>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</si>
  <si>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</si>
  <si>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</si>
  <si>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</si>
  <si>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</si>
  <si>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</si>
  <si>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</si>
  <si>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</si>
  <si>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</si>
  <si>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</si>
  <si>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</si>
  <si>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</si>
  <si>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</si>
  <si>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</si>
  <si>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</si>
  <si>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</si>
  <si>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</si>
  <si>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</si>
  <si>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</si>
  <si>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</si>
  <si>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</si>
  <si>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</si>
  <si>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</si>
  <si>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</si>
  <si>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</si>
  <si>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</si>
  <si>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</si>
  <si>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</si>
  <si>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</si>
  <si>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</si>
  <si>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</si>
  <si>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</si>
  <si>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</si>
  <si>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</si>
  <si>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</si>
  <si>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</si>
  <si>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</si>
  <si>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</si>
  <si>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</si>
  <si>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</si>
  <si>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</si>
  <si>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</si>
  <si>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</si>
  <si>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</si>
  <si>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</si>
  <si>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</si>
  <si>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</si>
  <si>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</si>
  <si>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</si>
  <si>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</si>
  <si>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</si>
  <si>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</si>
  <si>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</si>
  <si>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</si>
  <si>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</si>
  <si>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</si>
  <si>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</si>
  <si>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</si>
  <si>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</si>
  <si>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</si>
  <si>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</si>
  <si>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</si>
  <si>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</si>
  <si>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</si>
  <si>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</si>
  <si>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</si>
  <si>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</si>
  <si>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</si>
  <si>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</si>
  <si>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</si>
  <si>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</si>
  <si>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</si>
  <si>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</si>
  <si>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</si>
  <si>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</si>
  <si>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</si>
  <si>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</si>
  <si>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</si>
  <si>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</si>
  <si>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</si>
  <si>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</si>
  <si>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</si>
  <si>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</si>
  <si>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</si>
  <si>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</si>
  <si>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</si>
  <si>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</si>
  <si>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</si>
  <si>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</si>
  <si>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</si>
  <si>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</si>
  <si>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</si>
  <si>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</si>
  <si>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</si>
  <si>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</si>
  <si>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</si>
  <si>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</si>
  <si>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</si>
  <si>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</si>
  <si>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</si>
  <si>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</si>
  <si>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</si>
  <si>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</si>
  <si>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</si>
  <si>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</si>
  <si>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</si>
  <si>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</si>
  <si>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</si>
  <si>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</si>
  <si>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</si>
  <si>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</si>
  <si>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</si>
  <si>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</si>
  <si>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</si>
  <si>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</si>
  <si>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</si>
  <si>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</si>
  <si>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</si>
  <si>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</si>
  <si>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</si>
  <si>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</si>
  <si>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</si>
  <si>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</si>
  <si>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</si>
  <si>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</si>
  <si>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</si>
  <si>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</si>
  <si>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</si>
  <si>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</si>
  <si>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</si>
  <si>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</si>
  <si>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</si>
  <si>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</si>
  <si>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</si>
  <si>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</si>
  <si>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</si>
  <si>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</si>
  <si>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</si>
  <si>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</si>
  <si>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</si>
  <si>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</si>
  <si>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</si>
  <si>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</si>
  <si>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</si>
  <si>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</si>
  <si>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</si>
  <si>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</si>
  <si>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</si>
  <si>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</si>
  <si>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</si>
  <si>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</si>
  <si>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</si>
  <si>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</si>
  <si>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</si>
  <si>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</si>
  <si>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</si>
  <si>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</si>
  <si>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</si>
  <si>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</si>
  <si>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</si>
  <si>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</si>
  <si>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</si>
  <si>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</si>
  <si>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</si>
  <si>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</si>
  <si>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</si>
  <si>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</si>
  <si>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</si>
  <si>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</si>
  <si>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</si>
  <si>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</si>
  <si>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</si>
  <si>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</si>
  <si>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</si>
  <si>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</si>
  <si>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</si>
  <si>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</si>
  <si>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</si>
  <si>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</si>
  <si>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</si>
  <si>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</si>
  <si>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</si>
  <si>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</si>
  <si>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</si>
  <si>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</si>
  <si>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</si>
  <si>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</si>
  <si>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</si>
  <si>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</si>
  <si>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</si>
  <si>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</si>
  <si>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</si>
  <si>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</si>
  <si>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</si>
  <si>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</si>
  <si>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</si>
  <si>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</si>
  <si>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</si>
  <si>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</si>
  <si>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</si>
  <si>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</si>
  <si>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</si>
  <si>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</si>
  <si>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</si>
  <si>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</si>
  <si>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</si>
  <si>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</si>
  <si>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</si>
  <si>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</si>
  <si>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</si>
  <si>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</si>
  <si>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</si>
  <si>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</si>
  <si>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</si>
  <si>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</si>
  <si>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</si>
  <si>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</si>
  <si>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</si>
  <si>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</si>
  <si>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</si>
  <si>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</si>
  <si>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</si>
  <si>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</si>
  <si>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</si>
  <si>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</si>
  <si>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</si>
  <si>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</si>
  <si>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</si>
  <si>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</si>
  <si>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</si>
  <si>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</si>
  <si>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</si>
  <si>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</si>
  <si>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</si>
  <si>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</si>
  <si>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</si>
  <si>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</si>
  <si>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</si>
  <si>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</si>
  <si>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</si>
  <si>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</si>
  <si>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</si>
  <si>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</si>
  <si>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</si>
  <si>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</si>
  <si>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</si>
  <si>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</si>
  <si>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</si>
  <si>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</si>
  <si>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</si>
  <si>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</si>
  <si>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</si>
  <si>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</si>
  <si>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</si>
  <si>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</si>
  <si>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</si>
  <si>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</si>
  <si>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</si>
  <si>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</si>
  <si>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</si>
  <si>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</si>
  <si>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</si>
  <si>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</si>
  <si>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</si>
  <si>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</si>
  <si>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</si>
  <si>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</si>
  <si>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</si>
  <si>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</si>
  <si>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</si>
  <si>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</si>
  <si>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</si>
  <si>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</si>
  <si>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</si>
  <si>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</si>
  <si>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</si>
  <si>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</si>
  <si>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</si>
  <si>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</si>
  <si>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</si>
  <si>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</si>
  <si>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</si>
  <si>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</si>
  <si>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</si>
  <si>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</si>
  <si>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</si>
  <si>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</si>
  <si>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</si>
  <si>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</si>
  <si>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</si>
  <si>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</si>
  <si>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</si>
  <si>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</si>
  <si>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</si>
  <si>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</si>
  <si>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</si>
  <si>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</si>
  <si>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</si>
  <si>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</si>
  <si>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</si>
  <si>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</si>
  <si>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</si>
  <si>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</si>
  <si>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</si>
  <si>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</si>
  <si>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</si>
  <si>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</si>
  <si>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</si>
  <si>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</si>
  <si>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</si>
  <si>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</si>
  <si>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</si>
  <si>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</si>
  <si>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</si>
  <si>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</si>
  <si>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</si>
  <si>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</si>
  <si>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</si>
  <si>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</si>
  <si>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</si>
  <si>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</si>
  <si>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</si>
  <si>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</si>
  <si>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</si>
  <si>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</si>
  <si>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</si>
  <si>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</si>
  <si>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</si>
  <si>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</si>
  <si>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</si>
  <si>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</si>
  <si>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</si>
  <si>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</si>
  <si>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</si>
  <si>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</si>
  <si>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</si>
  <si>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</si>
  <si>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</si>
  <si>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</si>
  <si>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</si>
  <si>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</si>
  <si>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</si>
  <si>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</si>
  <si>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</si>
  <si>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</si>
  <si>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</si>
  <si>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</si>
  <si>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</si>
  <si>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</si>
  <si>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</si>
  <si>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</si>
  <si>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</si>
  <si>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</si>
  <si>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</si>
  <si>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</si>
  <si>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</si>
  <si>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</si>
  <si>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</si>
  <si>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</si>
  <si>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</si>
  <si>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</si>
  <si>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</si>
  <si>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</si>
  <si>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</si>
  <si>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</si>
  <si>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</si>
  <si>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</si>
  <si>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</si>
  <si>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</si>
  <si>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</si>
  <si>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</si>
  <si>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</si>
  <si>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</si>
  <si>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</si>
  <si>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</si>
  <si>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</si>
  <si>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</si>
  <si>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</si>
  <si>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</si>
  <si>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</si>
  <si>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</si>
  <si>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</si>
  <si>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</si>
  <si>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</si>
  <si>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</si>
  <si>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</si>
  <si>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</si>
  <si>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</si>
  <si>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</si>
  <si>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</si>
  <si>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</si>
  <si>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</si>
  <si>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</si>
  <si>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</si>
  <si>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</si>
  <si>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</si>
  <si>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</si>
  <si>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</si>
  <si>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</si>
  <si>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</si>
  <si>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</si>
  <si>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</si>
  <si>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</si>
  <si>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</si>
  <si>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</si>
  <si>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</si>
  <si>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</si>
  <si>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</si>
  <si>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</si>
  <si>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</si>
  <si>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</si>
  <si>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</si>
  <si>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</si>
  <si>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</si>
  <si>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</si>
  <si>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</si>
  <si>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</si>
  <si>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</si>
  <si>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</si>
  <si>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</si>
  <si>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</si>
  <si>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</si>
  <si>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</si>
  <si>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</si>
  <si>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</si>
  <si>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</si>
  <si>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</si>
  <si>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</si>
  <si>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</si>
  <si>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</si>
  <si>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</si>
  <si>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</si>
  <si>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</si>
  <si>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</si>
  <si>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</si>
  <si>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</si>
  <si>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</si>
  <si>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</si>
  <si>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</si>
  <si>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</si>
  <si>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</si>
  <si>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</si>
  <si>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</si>
  <si>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</si>
  <si>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</si>
  <si>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</si>
  <si>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</si>
  <si>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</si>
  <si>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</si>
  <si>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</si>
  <si>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</si>
  <si>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</si>
  <si>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</si>
  <si>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</si>
  <si>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</si>
  <si>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</si>
  <si>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</si>
  <si>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</si>
  <si>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</si>
  <si>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</si>
  <si>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</si>
  <si>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</si>
  <si>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</si>
  <si>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</si>
  <si>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</si>
  <si>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</si>
  <si>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</si>
  <si>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</si>
  <si>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</si>
  <si>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</si>
  <si>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</si>
  <si>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</si>
  <si>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</si>
  <si>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</si>
  <si>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</si>
  <si>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</si>
  <si>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</si>
  <si>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</si>
  <si>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</si>
  <si>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</si>
  <si>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</si>
  <si>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</si>
  <si>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</si>
  <si>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</si>
  <si>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</si>
  <si>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</si>
  <si>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</si>
  <si>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</si>
  <si>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</si>
  <si>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</si>
  <si>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</si>
  <si>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</si>
  <si>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</si>
  <si>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</si>
  <si>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</si>
  <si>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</si>
  <si>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</si>
  <si>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</si>
  <si>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</si>
  <si>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</si>
  <si>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</si>
  <si>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</si>
  <si>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</si>
  <si>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</si>
  <si>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</si>
  <si>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</si>
  <si>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</si>
  <si>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</si>
  <si>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</si>
  <si>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</si>
  <si>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</si>
  <si>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</si>
  <si>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</si>
  <si>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</si>
  <si>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</si>
  <si>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</si>
  <si>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</si>
  <si>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</si>
  <si>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</si>
  <si>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</si>
  <si>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</si>
  <si>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</si>
  <si>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</si>
  <si>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</si>
  <si>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</si>
  <si>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</si>
  <si>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</si>
  <si>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</si>
  <si>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</si>
  <si>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</si>
  <si>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</si>
  <si>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</si>
  <si>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</si>
  <si>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</si>
  <si>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</si>
  <si>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</si>
  <si>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</si>
  <si>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</si>
  <si>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</si>
  <si>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</si>
  <si>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</si>
  <si>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</si>
  <si>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</si>
  <si>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</si>
  <si>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</si>
  <si>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</si>
  <si>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</si>
  <si>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</si>
  <si>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</si>
  <si>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</si>
  <si>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</si>
  <si>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</si>
  <si>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</si>
  <si>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</si>
  <si>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</si>
  <si>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</si>
  <si>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</si>
  <si>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</si>
  <si>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</si>
  <si>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</si>
  <si>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</si>
  <si>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</si>
  <si>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</si>
  <si>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</si>
  <si>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</si>
  <si>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</si>
  <si>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</si>
  <si>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</si>
  <si>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</si>
  <si>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</si>
  <si>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</si>
  <si>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</si>
  <si>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</si>
  <si>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</si>
  <si>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</si>
  <si>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</si>
  <si>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</si>
  <si>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</si>
  <si>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</si>
  <si>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</si>
  <si>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</si>
  <si>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</si>
  <si>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</si>
  <si>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</si>
  <si>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</si>
  <si>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</si>
  <si>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</si>
  <si>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</si>
  <si>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</si>
  <si>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</si>
  <si>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</si>
  <si>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</si>
  <si>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</si>
  <si>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</si>
  <si>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</si>
  <si>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</si>
  <si>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</si>
  <si>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</si>
  <si>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</si>
  <si>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</si>
  <si>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</si>
  <si>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</si>
  <si>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</si>
  <si>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</si>
  <si>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</si>
  <si>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</si>
  <si>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</si>
  <si>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</si>
  <si>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</si>
  <si>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</si>
  <si>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</si>
  <si>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</si>
  <si>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</si>
  <si>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</si>
  <si>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</si>
  <si>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</si>
  <si>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</si>
  <si>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</si>
  <si>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</si>
  <si>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</si>
  <si>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</si>
  <si>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</si>
  <si>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</si>
  <si>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</si>
  <si>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</si>
  <si>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</si>
  <si>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</si>
  <si>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</si>
  <si>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</si>
  <si>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</si>
  <si>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</si>
  <si>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</si>
  <si>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</si>
  <si>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</si>
  <si>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</si>
  <si>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</si>
  <si>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</si>
  <si>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</si>
  <si>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</si>
  <si>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</si>
  <si>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</si>
  <si>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</si>
  <si>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</si>
  <si>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</si>
  <si>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</si>
  <si>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</si>
  <si>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</si>
  <si>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</si>
  <si>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</si>
  <si>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</si>
  <si>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</si>
  <si>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</si>
  <si>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</si>
  <si>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</si>
  <si>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</si>
  <si>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</si>
  <si>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</si>
  <si>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</si>
  <si>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</si>
  <si>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</si>
  <si>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</si>
  <si>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</si>
  <si>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</si>
  <si>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</si>
  <si>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</si>
  <si>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</si>
  <si>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</si>
  <si>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</si>
  <si>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</si>
  <si>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</si>
  <si>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</si>
  <si>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</si>
  <si>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</si>
  <si>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</si>
  <si>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</si>
  <si>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</si>
  <si>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</si>
  <si>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</si>
  <si>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</si>
  <si>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</si>
  <si>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</si>
  <si>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</si>
  <si>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</si>
  <si>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</si>
  <si>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</si>
  <si>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</si>
  <si>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</si>
  <si>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</si>
  <si>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</si>
  <si>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</si>
  <si>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</si>
  <si>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</si>
  <si>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</si>
  <si>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</si>
  <si>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</si>
  <si>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</si>
  <si>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</si>
  <si>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</si>
  <si>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</si>
  <si>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</si>
  <si>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</si>
  <si>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</si>
  <si>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</si>
  <si>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</si>
  <si>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</si>
  <si>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</si>
  <si>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</si>
  <si>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</si>
  <si>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</si>
  <si>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</si>
  <si>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</si>
  <si>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</si>
  <si>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</si>
  <si>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</si>
  <si>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</si>
  <si>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</si>
  <si>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</si>
  <si>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</si>
  <si>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</si>
  <si>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</si>
  <si>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</si>
  <si>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</si>
  <si>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</si>
  <si>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</si>
  <si>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</si>
  <si>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</si>
  <si>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</si>
  <si>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</si>
  <si>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</si>
  <si>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</si>
  <si>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</si>
  <si>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</si>
  <si>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</si>
  <si>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</si>
  <si>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</si>
  <si>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</si>
  <si>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</si>
  <si>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</si>
  <si>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</si>
  <si>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</si>
  <si>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</si>
  <si>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</si>
  <si>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</si>
  <si>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</si>
  <si>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</si>
  <si>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</si>
  <si>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</si>
  <si>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</si>
  <si>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</si>
  <si>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</si>
  <si>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</si>
  <si>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</si>
  <si>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</si>
  <si>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</si>
  <si>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</si>
  <si>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</si>
  <si>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</si>
  <si>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</si>
  <si>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</si>
  <si>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</si>
  <si>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</si>
  <si>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</si>
  <si>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</si>
  <si>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</si>
  <si>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</si>
  <si>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</si>
  <si>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</si>
  <si>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</si>
  <si>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</si>
  <si>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</si>
  <si>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</si>
  <si>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</si>
  <si>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</si>
  <si>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</si>
  <si>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</si>
  <si>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</si>
  <si>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</si>
  <si>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</si>
  <si>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</si>
  <si>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</si>
  <si>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</si>
  <si>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</si>
  <si>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</si>
  <si>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</si>
  <si>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</si>
  <si>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</si>
  <si>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</si>
  <si>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</si>
  <si>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</si>
  <si>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</si>
  <si>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</si>
  <si>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</si>
  <si>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</si>
  <si>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</si>
  <si>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</si>
  <si>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</si>
  <si>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</si>
  <si>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</si>
  <si>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</si>
  <si>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</si>
  <si>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</si>
  <si>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</si>
  <si>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</si>
  <si>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</si>
  <si>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</si>
  <si>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</si>
  <si>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</si>
  <si>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</si>
  <si>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</si>
  <si>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</si>
  <si>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</si>
  <si>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</si>
  <si>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</si>
  <si>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</si>
  <si>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</si>
  <si>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</si>
  <si>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</si>
  <si>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</si>
  <si>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</si>
  <si>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</si>
  <si>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</si>
  <si>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</si>
  <si>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</si>
  <si>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</si>
  <si>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</si>
  <si>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</si>
  <si>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</si>
  <si>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</si>
  <si>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</si>
  <si>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</si>
  <si>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</si>
  <si>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</si>
  <si>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</si>
  <si>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</si>
  <si>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</si>
  <si>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</si>
  <si>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</si>
  <si>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</si>
  <si>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</si>
  <si>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</si>
  <si>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</si>
  <si>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</si>
  <si>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</si>
  <si>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</si>
  <si>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</si>
  <si>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</si>
  <si>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</si>
  <si>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</si>
  <si>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</si>
  <si>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</si>
  <si>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</si>
  <si>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</si>
  <si>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</si>
  <si>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</si>
  <si>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</si>
  <si>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</si>
  <si>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</si>
  <si>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</si>
  <si>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</si>
  <si>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</si>
  <si>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</si>
  <si>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</si>
  <si>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</si>
  <si>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</si>
  <si>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</si>
  <si>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</si>
  <si>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</si>
  <si>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</si>
  <si>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</si>
  <si>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</si>
  <si>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</si>
  <si>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</si>
  <si>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</si>
  <si>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</si>
  <si>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</si>
  <si>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</si>
  <si>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</si>
  <si>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</si>
  <si>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</si>
  <si>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</si>
  <si>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</si>
  <si>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</si>
  <si>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</si>
  <si>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</si>
  <si>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</si>
  <si>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</si>
  <si>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</si>
  <si>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</si>
  <si>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</si>
  <si>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</si>
  <si>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</si>
  <si>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</si>
  <si>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</si>
  <si>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</si>
  <si>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</si>
  <si>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</si>
  <si>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</si>
  <si>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</si>
  <si>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</si>
  <si>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</si>
  <si>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</si>
  <si>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</si>
  <si>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</si>
  <si>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</si>
  <si>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</si>
  <si>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</si>
  <si>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</si>
  <si>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</si>
  <si>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</si>
  <si>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</si>
  <si>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</si>
  <si>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</si>
  <si>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</si>
  <si>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</si>
  <si>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</si>
  <si>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</si>
  <si>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</si>
  <si>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</si>
  <si>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</si>
  <si>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</si>
  <si>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</si>
  <si>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</si>
  <si>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</si>
  <si>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</si>
  <si>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</si>
  <si>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</si>
  <si>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</si>
  <si>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</si>
  <si>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</si>
  <si>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</si>
  <si>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</si>
  <si>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</si>
  <si>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</si>
  <si>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</si>
  <si>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</si>
  <si>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</si>
  <si>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</si>
  <si>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</si>
  <si>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</si>
  <si>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</si>
  <si>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</si>
  <si>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</si>
  <si>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</si>
  <si>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</si>
  <si>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</si>
  <si>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</si>
  <si>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</si>
  <si>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</si>
  <si>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</si>
  <si>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</si>
  <si>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</si>
  <si>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</si>
  <si>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</si>
  <si>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</si>
  <si>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</si>
  <si>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</si>
  <si>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</si>
  <si>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</si>
  <si>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</si>
  <si>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</si>
  <si>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</si>
  <si>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</si>
  <si>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</si>
  <si>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</si>
  <si>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</si>
  <si>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</si>
  <si>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</si>
  <si>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</si>
  <si>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</si>
  <si>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</si>
  <si>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</si>
  <si>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</si>
  <si>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</si>
  <si>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</si>
  <si>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</si>
  <si>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</si>
  <si>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</si>
  <si>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</si>
  <si>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</si>
  <si>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</si>
  <si>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</si>
  <si>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</si>
  <si>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</si>
  <si>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</si>
  <si>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</si>
  <si>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</si>
  <si>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</si>
  <si>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</si>
  <si>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</si>
  <si>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</si>
  <si>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</si>
  <si>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</si>
  <si>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</si>
  <si>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</si>
  <si>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</si>
  <si>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</si>
  <si>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</si>
  <si>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</si>
  <si>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</si>
  <si>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</si>
  <si>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</si>
  <si>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</si>
  <si>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</si>
  <si>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</si>
  <si>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</si>
  <si>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</si>
  <si>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</si>
  <si>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</si>
  <si>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</si>
  <si>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</si>
  <si>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</si>
  <si>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</si>
  <si>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</si>
  <si>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</si>
  <si>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</si>
  <si>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</si>
  <si>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</si>
  <si>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</si>
  <si>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</si>
  <si>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</si>
  <si>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</si>
  <si>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</si>
  <si>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</si>
  <si>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</si>
  <si>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</si>
  <si>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</si>
  <si>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</si>
  <si>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</si>
  <si>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</si>
  <si>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</si>
  <si>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</si>
  <si>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</si>
  <si>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</si>
  <si>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</si>
  <si>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</si>
  <si>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</si>
  <si>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</si>
  <si>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</si>
  <si>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</si>
  <si>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</si>
  <si>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</si>
  <si>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</si>
  <si>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</si>
  <si>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</si>
  <si>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</si>
  <si>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</si>
  <si>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</si>
  <si>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</si>
  <si>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</si>
  <si>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</si>
  <si>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</si>
  <si>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</si>
  <si>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</si>
  <si>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</si>
  <si>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</si>
  <si>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</si>
  <si>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</si>
  <si>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</si>
  <si>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</si>
  <si>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</si>
  <si>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</si>
  <si>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</si>
  <si>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</si>
  <si>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</si>
  <si>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</si>
  <si>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</si>
  <si>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</si>
  <si>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</si>
  <si>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</si>
  <si>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</si>
  <si>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</si>
  <si>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</si>
  <si>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</si>
  <si>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</si>
  <si>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</si>
  <si>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</si>
  <si>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</si>
  <si>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</si>
  <si>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</si>
  <si>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</si>
  <si>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</si>
  <si>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</si>
  <si>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</si>
  <si>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</si>
  <si>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</si>
  <si>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</si>
  <si>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</si>
  <si>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</si>
  <si>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</si>
  <si>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</si>
  <si>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</si>
  <si>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</si>
  <si>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</si>
  <si>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</si>
  <si>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</si>
  <si>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</si>
  <si>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</si>
  <si>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</si>
  <si>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</si>
  <si>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</si>
  <si>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</si>
  <si>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</si>
  <si>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</si>
  <si>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</si>
  <si>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</si>
  <si>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</si>
  <si>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</si>
  <si>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</si>
  <si>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</si>
  <si>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</si>
  <si>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</si>
  <si>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</si>
  <si>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</si>
  <si>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</si>
  <si>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</si>
  <si>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</si>
  <si>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</si>
  <si>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</si>
  <si>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</si>
  <si>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</si>
  <si>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</si>
  <si>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</si>
  <si>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</si>
  <si>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</si>
  <si>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</si>
  <si>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</si>
  <si>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</si>
  <si>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</si>
  <si>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</si>
  <si>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</si>
  <si>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</si>
  <si>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</si>
  <si>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</si>
  <si>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</si>
  <si>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</si>
  <si>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</si>
  <si>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</si>
  <si>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</si>
  <si>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</si>
  <si>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</si>
  <si>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</si>
  <si>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</si>
  <si>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</si>
  <si>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</si>
  <si>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</si>
  <si>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</si>
  <si>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</si>
  <si>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</si>
  <si>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</si>
  <si>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</si>
  <si>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</si>
  <si>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</si>
  <si>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</si>
  <si>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</si>
  <si>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</si>
  <si>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</si>
  <si>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</si>
  <si>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</si>
  <si>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</si>
  <si>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</si>
  <si>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</si>
  <si>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</si>
  <si>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</si>
  <si>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</si>
  <si>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</si>
  <si>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</si>
  <si>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</si>
  <si>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</si>
  <si>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</si>
  <si>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</si>
  <si>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</si>
  <si>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</si>
  <si>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</si>
  <si>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</si>
  <si>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</si>
  <si>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</si>
  <si>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</si>
  <si>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</si>
  <si>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</si>
  <si>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</si>
  <si>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</si>
  <si>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</si>
  <si>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</si>
  <si>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</si>
  <si>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</si>
  <si>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</si>
  <si>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</si>
  <si>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</si>
  <si>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</si>
  <si>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</si>
  <si>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</si>
  <si>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</si>
  <si>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</si>
  <si>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</si>
  <si>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</si>
  <si>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</si>
  <si>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</si>
  <si>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</si>
  <si>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</si>
  <si>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</si>
  <si>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</si>
  <si>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</si>
  <si>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</si>
  <si>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</si>
  <si>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</si>
  <si>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</si>
  <si>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</si>
  <si>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</si>
  <si>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</si>
  <si>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</si>
  <si>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</si>
  <si>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</si>
  <si>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</si>
  <si>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</si>
  <si>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</si>
  <si>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</si>
  <si>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</si>
  <si>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</si>
  <si>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</si>
  <si>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</si>
  <si>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</si>
  <si>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</si>
  <si>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</si>
  <si>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</si>
  <si>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</si>
  <si>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</si>
  <si>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</si>
  <si>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</si>
  <si>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</si>
  <si>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</si>
  <si>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</si>
  <si>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</si>
  <si>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</si>
  <si>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</si>
  <si>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</si>
  <si>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</si>
  <si>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</si>
  <si>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</si>
  <si>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</si>
  <si>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</si>
  <si>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</si>
  <si>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</si>
  <si>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</si>
  <si>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</si>
  <si>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</si>
  <si>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</si>
  <si>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</si>
  <si>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</si>
  <si>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</si>
  <si>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</si>
  <si>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</si>
  <si>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</si>
  <si>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</si>
  <si>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</si>
  <si>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</si>
  <si>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</si>
  <si>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</si>
  <si>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</si>
  <si>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</si>
  <si>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</si>
  <si>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</si>
  <si>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</si>
  <si>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</si>
  <si>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</si>
  <si>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</si>
  <si>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</si>
  <si>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</si>
  <si>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</si>
  <si>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</si>
  <si>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</si>
  <si>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</si>
  <si>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</si>
  <si>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</si>
  <si>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</si>
  <si>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</si>
  <si>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</si>
  <si>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</si>
  <si>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</si>
  <si>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</si>
  <si>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</si>
  <si>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</si>
  <si>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</si>
  <si>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</si>
  <si>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</si>
  <si>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</si>
  <si>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</si>
  <si>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</si>
  <si>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</si>
  <si>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</si>
  <si>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</si>
  <si>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</si>
  <si>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</si>
  <si>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</si>
  <si>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</si>
  <si>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</si>
  <si>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</si>
  <si>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</si>
  <si>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</si>
  <si>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</si>
  <si>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</si>
  <si>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</si>
  <si>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</si>
  <si>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</si>
  <si>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</si>
  <si>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</si>
  <si>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</si>
  <si>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</si>
  <si>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</si>
  <si>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</si>
  <si>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</si>
  <si>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</si>
  <si>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</si>
  <si>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</si>
  <si>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</si>
  <si>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</si>
  <si>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</si>
  <si>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</si>
  <si>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</si>
  <si>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</si>
  <si>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</si>
  <si>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</si>
  <si>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</si>
  <si>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</si>
  <si>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</si>
  <si>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</si>
  <si>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</si>
  <si>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</si>
  <si>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</si>
  <si>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</si>
  <si>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</si>
  <si>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</si>
  <si>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</si>
  <si>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</si>
  <si>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</si>
  <si>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</si>
  <si>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</si>
  <si>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</si>
  <si>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</si>
  <si>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</si>
  <si>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</si>
  <si>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</si>
  <si>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</si>
  <si>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</si>
  <si>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</si>
  <si>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</si>
  <si>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</si>
  <si>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</si>
  <si>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</si>
  <si>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</si>
  <si>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</si>
  <si>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</si>
  <si>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</si>
  <si>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</si>
  <si>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</si>
  <si>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</si>
  <si>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</si>
  <si>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</si>
  <si>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</si>
  <si>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</si>
  <si>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</si>
  <si>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</si>
  <si>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</si>
  <si>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</si>
  <si>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</si>
  <si>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</si>
  <si>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</si>
  <si>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</si>
  <si>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</si>
  <si>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</si>
  <si>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</si>
  <si>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</si>
  <si>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</si>
  <si>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</si>
  <si>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</si>
  <si>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</si>
  <si>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</si>
  <si>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</si>
  <si>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</si>
  <si>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</si>
  <si>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</si>
  <si>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</si>
  <si>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</si>
  <si>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</si>
  <si>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</si>
  <si>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</si>
  <si>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</si>
  <si>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</si>
  <si>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</si>
  <si>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</si>
  <si>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</si>
  <si>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</si>
  <si>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</si>
  <si>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</si>
  <si>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</si>
  <si>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</si>
  <si>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</si>
  <si>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</si>
  <si>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</si>
  <si>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</si>
  <si>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</si>
  <si>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</si>
  <si>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</si>
  <si>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</si>
  <si>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</si>
  <si>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</si>
  <si>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</si>
  <si>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</si>
  <si>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</si>
  <si>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</si>
  <si>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</si>
  <si>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</si>
  <si>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</si>
  <si>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</si>
  <si>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</si>
  <si>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</si>
  <si>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</si>
  <si>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</si>
  <si>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</si>
  <si>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</si>
  <si>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</si>
  <si>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</si>
  <si>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</si>
  <si>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</si>
  <si>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</si>
  <si>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</si>
  <si>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</si>
  <si>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</si>
  <si>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</si>
  <si>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</si>
  <si>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</si>
  <si>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</si>
  <si>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</si>
  <si>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</si>
  <si>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</si>
  <si>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</si>
  <si>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</si>
  <si>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</si>
  <si>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</si>
  <si>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</si>
  <si>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</si>
  <si>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</si>
  <si>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</si>
  <si>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</si>
  <si>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</si>
  <si>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</si>
  <si>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</si>
  <si>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</si>
  <si>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</si>
  <si>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</si>
  <si>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</si>
  <si>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</si>
  <si>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</si>
  <si>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</si>
  <si>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</si>
  <si>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</si>
  <si>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</si>
  <si>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</si>
  <si>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</si>
  <si>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</si>
  <si>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</si>
  <si>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</si>
  <si>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</si>
  <si>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</si>
  <si>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</si>
  <si>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</si>
  <si>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</si>
  <si>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</si>
  <si>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</si>
  <si>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</si>
  <si>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</si>
  <si>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</si>
  <si>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</si>
  <si>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</si>
  <si>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</si>
  <si>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</si>
  <si>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</si>
  <si>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</si>
  <si>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</si>
  <si>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</si>
  <si>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</si>
  <si>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</si>
  <si>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</si>
  <si>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</si>
  <si>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</si>
  <si>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</si>
  <si>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</si>
  <si>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</si>
  <si>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</si>
  <si>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</si>
  <si>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</si>
  <si>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</si>
  <si>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</si>
  <si>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</si>
  <si>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</si>
  <si>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</si>
  <si>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</si>
  <si>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</si>
  <si>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</si>
  <si>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</si>
  <si>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</si>
  <si>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</si>
  <si>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</si>
  <si>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</si>
  <si>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</si>
  <si>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</si>
  <si>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</si>
  <si>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</si>
  <si>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</si>
  <si>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</si>
  <si>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</si>
  <si>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</si>
  <si>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</si>
  <si>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</si>
  <si>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</si>
  <si>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</si>
  <si>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</si>
  <si>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</si>
  <si>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</si>
  <si>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</si>
  <si>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</si>
  <si>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</si>
  <si>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</si>
  <si>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</si>
  <si>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</si>
  <si>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</si>
  <si>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</si>
  <si>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</si>
  <si>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</si>
  <si>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</si>
  <si>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</si>
  <si>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</si>
  <si>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</si>
  <si>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</si>
  <si>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</si>
  <si>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</si>
  <si>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</si>
  <si>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</si>
  <si>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</si>
  <si>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</si>
  <si>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</si>
  <si>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</si>
  <si>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</si>
  <si>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</si>
  <si>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</si>
  <si>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</si>
  <si>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</si>
  <si>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</si>
  <si>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</si>
  <si>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</si>
  <si>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</si>
  <si>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</si>
  <si>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</si>
  <si>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</si>
  <si>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</si>
  <si>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</si>
  <si>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</si>
  <si>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</si>
  <si>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</si>
  <si>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</si>
  <si>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</si>
  <si>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</si>
  <si>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</si>
  <si>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</si>
  <si>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</si>
  <si>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</si>
  <si>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</si>
  <si>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</si>
  <si>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</si>
  <si>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</si>
  <si>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</si>
  <si>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</si>
  <si>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</si>
  <si>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</si>
  <si>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</si>
  <si>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</si>
  <si>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</si>
  <si>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</si>
  <si>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</si>
  <si>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</si>
  <si>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</si>
  <si>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</si>
  <si>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</si>
  <si>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</si>
  <si>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</si>
  <si>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</si>
  <si>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</si>
  <si>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</si>
  <si>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</si>
  <si>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</si>
  <si>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</si>
  <si>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</si>
  <si>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</si>
  <si>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</si>
  <si>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</si>
  <si>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</si>
  <si>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</si>
  <si>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</si>
  <si>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</si>
  <si>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</si>
  <si>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</si>
  <si>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</si>
  <si>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</si>
  <si>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</si>
  <si>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</si>
  <si>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</si>
  <si>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</si>
  <si>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</si>
  <si>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</si>
  <si>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</si>
  <si>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</si>
  <si>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</si>
  <si>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</si>
  <si>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</si>
  <si>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</si>
  <si>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</si>
  <si>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</si>
  <si>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</si>
  <si>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</si>
  <si>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</si>
  <si>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</si>
  <si>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</si>
  <si>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</si>
  <si>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</si>
  <si>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</si>
  <si>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</si>
  <si>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</si>
  <si>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</si>
  <si>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</si>
  <si>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</si>
  <si>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</si>
  <si>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</si>
  <si>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</si>
  <si>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</si>
  <si>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</si>
  <si>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</si>
  <si>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</si>
  <si>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</si>
  <si>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</si>
  <si>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</si>
  <si>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</si>
  <si>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</si>
  <si>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</si>
  <si>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</si>
  <si>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</si>
  <si>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</si>
  <si>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</si>
  <si>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</si>
  <si>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</si>
  <si>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</si>
  <si>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</si>
  <si>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</si>
  <si>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</si>
  <si>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</si>
  <si>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</si>
  <si>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</si>
  <si>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</si>
  <si>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</si>
  <si>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</si>
  <si>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</si>
  <si>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</si>
  <si>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</si>
  <si>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</si>
  <si>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</si>
  <si>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</si>
  <si>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</si>
  <si>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</si>
  <si>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</si>
  <si>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</si>
  <si>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</si>
  <si>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</si>
  <si>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</si>
  <si>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</si>
  <si>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</si>
  <si>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</si>
  <si>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</si>
  <si>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</si>
  <si>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</si>
  <si>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</si>
  <si>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</si>
  <si>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</si>
  <si>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</si>
  <si>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</si>
  <si>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</si>
  <si>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</si>
  <si>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</si>
  <si>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</si>
  <si>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</si>
  <si>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</si>
  <si>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</si>
  <si>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</si>
  <si>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</si>
  <si>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</si>
  <si>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</si>
  <si>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</si>
  <si>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</si>
  <si>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</si>
  <si>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</si>
  <si>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</si>
  <si>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</si>
  <si>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</si>
  <si>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</si>
  <si>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</si>
  <si>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</si>
  <si>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</si>
  <si>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</si>
  <si>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</si>
  <si>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</si>
  <si>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</si>
  <si>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</si>
  <si>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</si>
  <si>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</si>
  <si>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</si>
  <si>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</si>
  <si>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</si>
  <si>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</si>
  <si>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</si>
  <si>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</si>
  <si>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</si>
  <si>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</si>
  <si>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</si>
  <si>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</si>
  <si>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</si>
  <si>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</si>
  <si>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</si>
  <si>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</si>
  <si>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</si>
  <si>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</si>
  <si>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</si>
  <si>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</si>
  <si>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</si>
  <si>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</si>
  <si>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</si>
  <si>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</si>
  <si>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</si>
  <si>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</si>
  <si>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</si>
  <si>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</si>
  <si>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</si>
  <si>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</si>
  <si>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</si>
  <si>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</si>
  <si>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</si>
  <si>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</si>
  <si>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</si>
  <si>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</si>
  <si>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</si>
  <si>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</si>
  <si>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</si>
  <si>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</si>
  <si>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</si>
  <si>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</si>
  <si>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</si>
  <si>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</si>
  <si>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</si>
  <si>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</si>
  <si>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</si>
  <si>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</si>
  <si>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</si>
  <si>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</si>
  <si>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</si>
  <si>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</si>
  <si>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</si>
  <si>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</si>
  <si>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</si>
  <si>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</si>
  <si>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</si>
  <si>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</si>
  <si>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</si>
  <si>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</si>
  <si>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</si>
  <si>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</si>
  <si>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</si>
  <si>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</si>
  <si>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</si>
  <si>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</si>
  <si>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</si>
  <si>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</si>
  <si>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</si>
  <si>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</si>
  <si>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</si>
  <si>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</si>
  <si>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</si>
  <si>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</si>
  <si>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</si>
  <si>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</si>
  <si>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</si>
  <si>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</si>
  <si>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</si>
  <si>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</si>
  <si>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</si>
  <si>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</si>
  <si>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</si>
  <si>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</si>
  <si>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</si>
  <si>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</si>
  <si>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</si>
  <si>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</si>
  <si>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</si>
  <si>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</si>
  <si>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</si>
  <si>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</si>
  <si>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</si>
  <si>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</si>
  <si>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</si>
  <si>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</si>
  <si>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</si>
  <si>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</si>
  <si>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</si>
  <si>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</si>
  <si>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</si>
  <si>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</si>
  <si>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</si>
  <si>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</si>
  <si>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</si>
  <si>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</si>
  <si>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</si>
  <si>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</si>
  <si>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</si>
  <si>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</si>
  <si>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</si>
  <si>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</si>
  <si>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</si>
  <si>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</si>
  <si>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</si>
  <si>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</si>
  <si>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</si>
  <si>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</si>
  <si>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</si>
  <si>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</si>
  <si>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</si>
  <si>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</si>
  <si>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</si>
  <si>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</si>
  <si>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</si>
  <si>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</si>
  <si>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</si>
  <si>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</si>
  <si>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</si>
  <si>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</si>
  <si>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</si>
  <si>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</si>
  <si>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</si>
  <si>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</si>
  <si>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</si>
  <si>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</si>
  <si>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</si>
  <si>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</si>
  <si>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</si>
  <si>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</si>
  <si>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</si>
  <si>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</si>
  <si>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</si>
  <si>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</si>
  <si>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</si>
  <si>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</si>
  <si>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</si>
  <si>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</si>
  <si>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</si>
  <si>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</si>
  <si>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</si>
  <si>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</si>
  <si>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</si>
  <si>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</si>
  <si>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</si>
  <si>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</si>
  <si>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</si>
  <si>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</si>
  <si>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</si>
  <si>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</si>
  <si>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</si>
  <si>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</si>
  <si>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</si>
  <si>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</si>
  <si>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</si>
  <si>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</si>
  <si>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</si>
  <si>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</si>
  <si>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</si>
  <si>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</si>
  <si>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</si>
  <si>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</si>
  <si>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</si>
  <si>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</si>
  <si>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</si>
  <si>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</si>
  <si>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</si>
  <si>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</si>
  <si>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</si>
  <si>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</si>
  <si>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</si>
  <si>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</si>
  <si>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</si>
  <si>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</si>
  <si>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</si>
  <si>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</si>
  <si>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</si>
  <si>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</si>
  <si>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</si>
  <si>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</si>
  <si>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</si>
  <si>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</si>
  <si>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</si>
  <si>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</si>
  <si>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</si>
  <si>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</si>
  <si>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</si>
  <si>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</si>
  <si>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</si>
  <si>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</si>
  <si>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</si>
  <si>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</si>
  <si>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</si>
  <si>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</si>
  <si>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</si>
  <si>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</si>
  <si>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</si>
  <si>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</si>
  <si>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</si>
  <si>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</si>
  <si>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</si>
  <si>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</si>
  <si>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</si>
  <si>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</si>
  <si>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</si>
  <si>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</si>
  <si>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</si>
  <si>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</si>
  <si>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</si>
  <si>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</si>
  <si>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</si>
  <si>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</si>
  <si>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</si>
  <si>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</si>
  <si>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</si>
  <si>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</si>
  <si>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</si>
  <si>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</si>
  <si>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</si>
  <si>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</si>
  <si>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</si>
  <si>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</si>
  <si>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</si>
  <si>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</si>
  <si>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</si>
  <si>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</si>
  <si>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</si>
  <si>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</si>
  <si>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</si>
  <si>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</si>
  <si>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</si>
  <si>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</si>
  <si>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</si>
  <si>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</si>
  <si>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</si>
  <si>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</si>
  <si>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</si>
  <si>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</si>
  <si>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</si>
  <si>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</si>
  <si>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</si>
  <si>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</si>
  <si>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</si>
  <si>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</si>
  <si>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</si>
  <si>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</si>
  <si>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</si>
  <si>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</si>
  <si>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</si>
  <si>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</si>
  <si>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</si>
  <si>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</si>
  <si>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</si>
  <si>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</si>
  <si>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</si>
  <si>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</si>
  <si>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</si>
  <si>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</si>
  <si>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</si>
  <si>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</si>
  <si>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</si>
  <si>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</si>
  <si>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</si>
  <si>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</si>
  <si>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</si>
  <si>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</si>
  <si>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</si>
  <si>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</si>
  <si>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</si>
  <si>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</si>
  <si>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</si>
  <si>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</si>
  <si>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</si>
  <si>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</si>
  <si>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</si>
  <si>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</si>
  <si>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</si>
  <si>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</si>
  <si>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</si>
  <si>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</si>
  <si>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</si>
  <si>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</si>
  <si>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</si>
  <si>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</si>
  <si>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</si>
  <si>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</si>
  <si>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</si>
  <si>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</si>
  <si>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</si>
  <si>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</si>
  <si>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</si>
  <si>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</si>
  <si>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</si>
  <si>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</si>
  <si>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</si>
  <si>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</si>
  <si>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</si>
  <si>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</si>
  <si>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</si>
  <si>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</si>
  <si>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</si>
  <si>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</si>
  <si>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</si>
  <si>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</si>
  <si>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</si>
  <si>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</si>
  <si>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</si>
  <si>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</si>
  <si>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</si>
  <si>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</si>
  <si>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</si>
  <si>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</si>
  <si>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</si>
  <si>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</si>
  <si>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</si>
  <si>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</si>
  <si>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</si>
  <si>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</si>
  <si>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</si>
  <si>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</si>
  <si>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</si>
  <si>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</si>
  <si>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</si>
  <si>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</si>
  <si>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</si>
  <si>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</si>
  <si>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</si>
  <si>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</si>
  <si>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</si>
  <si>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</si>
  <si>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</si>
  <si>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</si>
  <si>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</si>
  <si>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</si>
  <si>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</si>
  <si>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</si>
  <si>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</si>
  <si>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</si>
  <si>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</si>
  <si>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</si>
  <si>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</si>
  <si>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</si>
  <si>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</si>
  <si>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</si>
  <si>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</si>
  <si>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</si>
  <si>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</si>
  <si>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</si>
  <si>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</si>
  <si>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</si>
  <si>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</si>
  <si>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</si>
  <si>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</si>
  <si>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</si>
  <si>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</si>
  <si>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</si>
  <si>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</si>
  <si>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</si>
  <si>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</si>
  <si>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</si>
  <si>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</si>
  <si>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</si>
  <si>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</si>
  <si>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</si>
  <si>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</si>
  <si>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</si>
  <si>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</si>
  <si>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</si>
  <si>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</si>
  <si>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</si>
  <si>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</si>
  <si>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</si>
  <si>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</si>
  <si>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</si>
  <si>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</si>
  <si>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</si>
  <si>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</si>
  <si>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</si>
  <si>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</si>
  <si>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</si>
  <si>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</si>
  <si>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</si>
  <si>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</si>
  <si>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</si>
  <si>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</si>
  <si>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</si>
  <si>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</si>
  <si>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</si>
  <si>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</si>
  <si>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</si>
  <si>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</si>
  <si>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</si>
  <si>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</si>
  <si>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</si>
  <si>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</si>
  <si>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</si>
  <si>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</si>
  <si>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</si>
  <si>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</si>
  <si>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</si>
  <si>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</si>
  <si>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</si>
  <si>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</si>
  <si>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</si>
  <si>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</si>
  <si>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</si>
  <si>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</si>
  <si>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</si>
  <si>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</si>
  <si>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</si>
  <si>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</si>
  <si>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</si>
  <si>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</si>
  <si>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</si>
  <si>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</si>
  <si>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</si>
  <si>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</si>
  <si>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</si>
  <si>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</si>
  <si>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</si>
  <si>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</si>
  <si>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</si>
  <si>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</si>
  <si>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</si>
  <si>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</si>
  <si>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</si>
  <si>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</si>
  <si>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</si>
  <si>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</si>
  <si>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</si>
  <si>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</si>
  <si>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</si>
  <si>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</si>
  <si>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</si>
  <si>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</si>
  <si>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</si>
  <si>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</si>
  <si>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</si>
  <si>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</si>
  <si>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</si>
  <si>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</si>
  <si>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</si>
  <si>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</si>
  <si>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</si>
  <si>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</si>
  <si>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</si>
  <si>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</si>
  <si>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</si>
  <si>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</si>
  <si>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</si>
  <si>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</si>
  <si>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</si>
  <si>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</si>
  <si>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</si>
  <si>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</si>
  <si>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</si>
  <si>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</si>
  <si>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</si>
  <si>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</si>
  <si>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</si>
  <si>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</si>
  <si>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</si>
  <si>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</si>
  <si>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</si>
  <si>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</si>
  <si>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</si>
  <si>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</si>
  <si>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</si>
  <si>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</si>
  <si>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</si>
  <si>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</si>
  <si>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</si>
  <si>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</si>
  <si>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</si>
  <si>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</si>
  <si>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</si>
  <si>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</si>
  <si>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</si>
  <si>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</si>
  <si>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</si>
  <si>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</si>
  <si>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</si>
  <si>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</si>
  <si>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</si>
  <si>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</si>
  <si>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</si>
  <si>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</si>
  <si>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</si>
  <si>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</si>
  <si>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</si>
  <si>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</si>
  <si>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</si>
  <si>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</si>
  <si>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</si>
  <si>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</si>
  <si>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</si>
  <si>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</si>
  <si>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</si>
  <si>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</si>
  <si>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</si>
  <si>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</si>
  <si>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</si>
  <si>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</si>
  <si>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</si>
  <si>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</si>
  <si>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</si>
  <si>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</si>
  <si>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</si>
  <si>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</si>
  <si>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</si>
  <si>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</si>
  <si>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</si>
  <si>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</si>
  <si>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</si>
  <si>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</si>
  <si>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</si>
  <si>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</si>
  <si>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</si>
  <si>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</si>
  <si>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</si>
  <si>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</si>
  <si>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</si>
  <si>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</si>
  <si>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</si>
  <si>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</si>
  <si>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</si>
  <si>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</si>
  <si>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</si>
  <si>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</si>
  <si>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</si>
  <si>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</si>
  <si>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</si>
  <si>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</si>
  <si>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</si>
  <si>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</si>
  <si>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</si>
  <si>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</si>
  <si>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</si>
  <si>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</si>
  <si>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</si>
  <si>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</si>
  <si>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</si>
  <si>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</si>
  <si>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</si>
  <si>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</si>
  <si>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</si>
  <si>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</si>
  <si>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</si>
  <si>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</si>
  <si>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</si>
  <si>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</si>
  <si>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</si>
  <si>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</si>
  <si>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</si>
  <si>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</si>
  <si>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</si>
  <si>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</si>
  <si>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</si>
  <si>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</si>
  <si>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</si>
  <si>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</si>
  <si>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</si>
  <si>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</si>
  <si>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</si>
  <si>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</si>
  <si>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</si>
  <si>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</si>
  <si>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</si>
  <si>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</si>
  <si>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</si>
  <si>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</si>
  <si>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</si>
  <si>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</si>
  <si>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</si>
  <si>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</si>
  <si>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</si>
  <si>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</si>
  <si>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</si>
  <si>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</si>
  <si>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</si>
  <si>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</si>
  <si>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</si>
  <si>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</si>
  <si>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</si>
  <si>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</si>
  <si>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</si>
  <si>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</si>
  <si>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</si>
  <si>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</si>
  <si>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</si>
  <si>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</si>
  <si>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</si>
  <si>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</si>
  <si>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</si>
  <si>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</si>
  <si>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</si>
  <si>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</si>
  <si>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</si>
  <si>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</si>
  <si>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</si>
  <si>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</si>
  <si>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</si>
  <si>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</si>
  <si>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</si>
  <si>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</si>
  <si>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</si>
  <si>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</si>
  <si>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</si>
  <si>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</si>
  <si>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</si>
  <si>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</si>
  <si>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</si>
  <si>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</si>
  <si>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</si>
  <si>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</si>
  <si>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</si>
  <si>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</si>
  <si>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</si>
  <si>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</si>
  <si>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</si>
  <si>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</si>
  <si>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</si>
  <si>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</si>
  <si>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</si>
  <si>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</si>
  <si>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</si>
  <si>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</si>
  <si>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</si>
  <si>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</si>
  <si>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</si>
  <si>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</si>
  <si>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</si>
  <si>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</si>
  <si>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</si>
  <si>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</si>
  <si>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</si>
  <si>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</si>
  <si>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</si>
  <si>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</si>
  <si>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</si>
  <si>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</si>
  <si>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</si>
  <si>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</si>
  <si>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</si>
  <si>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</si>
  <si>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</si>
  <si>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</si>
  <si>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</si>
  <si>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</si>
  <si>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</si>
  <si>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</si>
  <si>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</si>
  <si>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</si>
  <si>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</si>
  <si>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</si>
  <si>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</si>
  <si>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</si>
  <si>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</si>
  <si>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</si>
  <si>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</si>
  <si>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</si>
  <si>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</si>
  <si>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</si>
  <si>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</si>
  <si>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</si>
  <si>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</si>
  <si>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</si>
  <si>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</si>
  <si>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</si>
  <si>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</si>
  <si>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</si>
  <si>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</si>
  <si>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</si>
  <si>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</si>
  <si>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</si>
  <si>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</si>
  <si>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</si>
  <si>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</si>
  <si>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</si>
  <si>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</si>
  <si>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</si>
  <si>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</si>
  <si>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</si>
  <si>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</si>
  <si>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</si>
  <si>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</si>
  <si>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</si>
  <si>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</si>
  <si>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</si>
  <si>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</si>
  <si>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</si>
  <si>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</si>
  <si>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</si>
  <si>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</si>
  <si>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</si>
  <si>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</si>
  <si>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</si>
  <si>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</si>
  <si>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</si>
  <si>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</si>
  <si>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</si>
  <si>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</si>
  <si>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</si>
  <si>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</si>
  <si>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</si>
  <si>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</si>
  <si>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</si>
  <si>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</si>
  <si>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</si>
  <si>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</si>
  <si>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</si>
  <si>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</si>
  <si>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</si>
  <si>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</si>
  <si>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</si>
  <si>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</si>
  <si>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</si>
  <si>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</si>
  <si>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</si>
  <si>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</si>
  <si>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</si>
  <si>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</si>
  <si>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</si>
  <si>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</si>
  <si>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</si>
  <si>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</si>
  <si>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</si>
  <si>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</si>
  <si>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</si>
  <si>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</si>
  <si>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</si>
  <si>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</si>
  <si>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</si>
  <si>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</si>
  <si>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</si>
  <si>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</si>
  <si>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</si>
  <si>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</si>
  <si>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</si>
  <si>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</si>
  <si>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</si>
  <si>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</si>
  <si>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</si>
  <si>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</si>
  <si>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</si>
  <si>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</si>
  <si>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</si>
  <si>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</si>
  <si>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</si>
  <si>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</si>
  <si>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</si>
  <si>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</si>
  <si>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</si>
  <si>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</si>
  <si>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</si>
  <si>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</si>
  <si>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</si>
  <si>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</si>
  <si>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</si>
  <si>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</si>
  <si>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</si>
  <si>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</si>
  <si>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</si>
  <si>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</si>
  <si>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</si>
  <si>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</si>
  <si>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</si>
  <si>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</si>
  <si>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</si>
  <si>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</si>
  <si>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</si>
  <si>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</si>
  <si>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</si>
  <si>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</si>
  <si>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</si>
  <si>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</si>
  <si>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</si>
  <si>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</si>
  <si>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</si>
  <si>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</si>
  <si>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</si>
  <si>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</si>
  <si>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</si>
  <si>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</si>
  <si>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</si>
  <si>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</si>
  <si>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</si>
  <si>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</si>
  <si>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</si>
  <si>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</si>
  <si>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</si>
  <si>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</si>
  <si>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</si>
  <si>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</si>
  <si>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</si>
  <si>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</si>
  <si>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</si>
  <si>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</si>
  <si>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</si>
  <si>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</si>
  <si>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</si>
  <si>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</si>
  <si>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</si>
  <si>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</si>
  <si>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</si>
  <si>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</si>
  <si>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</si>
  <si>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</si>
  <si>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</si>
  <si>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</si>
  <si>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</si>
  <si>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</si>
  <si>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</si>
  <si>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</si>
  <si>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</si>
  <si>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</si>
  <si>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</si>
  <si>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</si>
  <si>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</si>
  <si>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</si>
  <si>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</si>
  <si>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</si>
  <si>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</si>
  <si>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</si>
  <si>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</si>
  <si>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</si>
  <si>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</si>
  <si>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</si>
  <si>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</si>
  <si>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</si>
  <si>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</si>
  <si>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</si>
  <si>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</si>
  <si>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</si>
  <si>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</si>
  <si>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</si>
  <si>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</si>
  <si>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</si>
  <si>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</si>
  <si>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</si>
  <si>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</si>
  <si>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</si>
  <si>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</si>
  <si>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</si>
  <si>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</si>
  <si>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</si>
  <si>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</si>
  <si>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</si>
  <si>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</si>
  <si>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</si>
  <si>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</si>
  <si>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</si>
  <si>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</si>
  <si>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</si>
  <si>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</si>
  <si>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</si>
  <si>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</si>
  <si>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</si>
  <si>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</si>
  <si>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</si>
  <si>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</si>
  <si>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</si>
  <si>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</si>
  <si>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</si>
  <si>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</si>
  <si>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</si>
  <si>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</si>
  <si>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</si>
  <si>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</si>
  <si>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</si>
  <si>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</si>
  <si>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</si>
  <si>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</si>
  <si>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</si>
  <si>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</si>
  <si>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</si>
  <si>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</si>
  <si>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</si>
  <si>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</si>
  <si>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</si>
  <si>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</si>
  <si>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</si>
  <si>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</si>
  <si>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</si>
  <si>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</si>
  <si>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</si>
  <si>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</si>
  <si>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</si>
  <si>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</si>
  <si>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</si>
  <si>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</si>
  <si>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</si>
  <si>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</si>
  <si>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</si>
  <si>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</si>
  <si>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</si>
  <si>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</si>
  <si>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</si>
  <si>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</si>
  <si>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</si>
  <si>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</si>
  <si>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</si>
  <si>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</si>
  <si>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</si>
  <si>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</si>
  <si>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</si>
  <si>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</si>
  <si>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</si>
  <si>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</si>
  <si>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</si>
  <si>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</si>
  <si>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</si>
  <si>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</si>
  <si>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</si>
  <si>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</si>
  <si>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</si>
  <si>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</si>
  <si>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</si>
  <si>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</si>
  <si>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</si>
  <si>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</si>
  <si>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</si>
  <si>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</si>
  <si>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</si>
  <si>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</si>
  <si>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</si>
  <si>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</si>
  <si>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</si>
  <si>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</si>
  <si>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</si>
  <si>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</si>
  <si>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</si>
  <si>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</si>
  <si>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</si>
  <si>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</si>
  <si>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</si>
  <si>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</si>
  <si>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</si>
  <si>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</si>
  <si>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</si>
  <si>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</si>
  <si>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</si>
  <si>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</si>
  <si>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</si>
  <si>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</si>
  <si>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</si>
  <si>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</si>
  <si>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</si>
  <si>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</si>
  <si>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</si>
  <si>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</si>
  <si>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</si>
  <si>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</si>
  <si>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</si>
  <si>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</si>
  <si>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</si>
  <si>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</si>
  <si>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</si>
  <si>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</si>
  <si>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</si>
  <si>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</si>
  <si>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</si>
  <si>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</si>
  <si>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</si>
  <si>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</si>
  <si>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</si>
  <si>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</si>
  <si>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</si>
  <si>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</si>
  <si>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</si>
  <si>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</si>
  <si>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</si>
  <si>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</si>
  <si>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</si>
  <si>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</si>
  <si>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</si>
  <si>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</si>
  <si>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</si>
  <si>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</si>
  <si>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</si>
  <si>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</si>
  <si>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</si>
  <si>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</si>
  <si>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</si>
  <si>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</si>
  <si>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</si>
  <si>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</si>
  <si>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</si>
  <si>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</si>
  <si>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</si>
  <si>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</si>
  <si>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</si>
  <si>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</si>
  <si>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</si>
  <si>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</si>
  <si>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</si>
  <si>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</si>
  <si>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</si>
  <si>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</si>
  <si>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</si>
  <si>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</si>
  <si>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</si>
  <si>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</si>
  <si>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</si>
  <si>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</si>
  <si>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</si>
  <si>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</si>
  <si>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</si>
  <si>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</si>
  <si>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</si>
  <si>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</si>
  <si>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</si>
  <si>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</si>
  <si>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</si>
  <si>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</si>
  <si>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</si>
  <si>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</si>
  <si>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</si>
  <si>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</si>
  <si>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</si>
  <si>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</si>
  <si>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</si>
  <si>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</si>
  <si>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</si>
  <si>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</si>
  <si>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</si>
  <si>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</si>
  <si>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</si>
  <si>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</si>
  <si>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</si>
  <si>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</si>
  <si>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</si>
  <si>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</si>
  <si>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</si>
  <si>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</si>
  <si>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</si>
  <si>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</si>
  <si>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</si>
  <si>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</si>
  <si>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</si>
  <si>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</si>
  <si>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</si>
  <si>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</si>
  <si>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</si>
  <si>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</si>
  <si>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</si>
  <si>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</si>
  <si>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</si>
  <si>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</si>
  <si>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</si>
  <si>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</si>
  <si>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</si>
  <si>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</si>
  <si>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</si>
  <si>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</si>
  <si>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</si>
  <si>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</si>
  <si>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</si>
  <si>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</si>
  <si>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</si>
  <si>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</si>
  <si>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</si>
  <si>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</si>
  <si>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</si>
  <si>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</si>
  <si>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</si>
  <si>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</si>
  <si>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</si>
  <si>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</si>
  <si>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</si>
  <si>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</si>
  <si>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</si>
  <si>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</si>
  <si>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</si>
  <si>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</si>
  <si>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</si>
  <si>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</si>
  <si>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</si>
  <si>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</si>
  <si>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</si>
  <si>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</si>
  <si>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</si>
  <si>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</si>
  <si>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</si>
  <si>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</si>
  <si>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</si>
  <si>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</si>
  <si>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</si>
  <si>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</si>
  <si>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</si>
  <si>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</si>
  <si>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</si>
  <si>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</si>
  <si>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</si>
  <si>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</si>
  <si>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</si>
  <si>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</si>
  <si>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</si>
  <si>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</si>
  <si>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</si>
  <si>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</si>
  <si>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</si>
  <si>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</si>
  <si>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</si>
  <si>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</si>
  <si>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</si>
  <si>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</si>
  <si>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</si>
  <si>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</si>
  <si>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</si>
  <si>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</si>
  <si>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</si>
  <si>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</si>
  <si>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</si>
  <si>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</si>
  <si>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</si>
  <si>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</si>
  <si>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</si>
  <si>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</si>
  <si>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</si>
  <si>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</si>
  <si>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</si>
  <si>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</si>
  <si>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</si>
  <si>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</si>
  <si>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</si>
  <si>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</si>
  <si>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</si>
  <si>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</si>
  <si>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</si>
  <si>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</si>
  <si>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</si>
  <si>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</si>
  <si>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</si>
  <si>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</si>
  <si>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</si>
  <si>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</si>
  <si>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</si>
  <si>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</si>
  <si>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</si>
  <si>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</si>
  <si>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</si>
  <si>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</si>
  <si>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</si>
  <si>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</si>
  <si>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</si>
  <si>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</si>
  <si>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</si>
  <si>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</si>
  <si>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</si>
  <si>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</si>
  <si>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</si>
  <si>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</si>
  <si>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</si>
  <si>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</si>
  <si>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</si>
  <si>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</si>
  <si>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</si>
  <si>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</si>
  <si>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</si>
  <si>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</si>
  <si>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</si>
  <si>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</si>
  <si>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</si>
  <si>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</si>
  <si>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</si>
  <si>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</si>
  <si>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</si>
  <si>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</si>
  <si>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</si>
  <si>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</si>
  <si>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</si>
  <si>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</si>
  <si>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</si>
  <si>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</si>
  <si>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</si>
  <si>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</si>
  <si>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</si>
  <si>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</si>
  <si>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</si>
  <si>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</si>
  <si>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</si>
  <si>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</si>
  <si>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</si>
  <si>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</si>
  <si>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</si>
  <si>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</si>
  <si>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</si>
  <si>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</si>
  <si>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</si>
  <si>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</si>
  <si>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</si>
  <si>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</si>
  <si>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</si>
  <si>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</si>
  <si>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</si>
  <si>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</si>
  <si>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</si>
  <si>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</si>
  <si>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</si>
  <si>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</si>
  <si>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</si>
  <si>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</si>
  <si>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</si>
  <si>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</si>
  <si>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</si>
  <si>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</si>
  <si>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</si>
  <si>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</si>
  <si>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</si>
  <si>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</si>
  <si>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</si>
  <si>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</si>
  <si>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</si>
  <si>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</si>
  <si>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</si>
  <si>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</si>
  <si>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</si>
  <si>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</si>
  <si>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</si>
  <si>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</si>
  <si>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</si>
  <si>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</si>
  <si>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</si>
  <si>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</si>
  <si>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</si>
  <si>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</si>
  <si>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</si>
  <si>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</si>
  <si>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</si>
  <si>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</si>
  <si>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</si>
  <si>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</si>
  <si>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</si>
  <si>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</si>
  <si>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</si>
  <si>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</si>
  <si>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</si>
  <si>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</si>
  <si>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</si>
  <si>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</si>
  <si>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</si>
  <si>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</si>
  <si>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</si>
  <si>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</si>
  <si>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</si>
  <si>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</si>
  <si>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</si>
  <si>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</si>
  <si>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</si>
  <si>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</si>
  <si>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</si>
  <si>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</si>
  <si>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</si>
  <si>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</si>
  <si>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</si>
  <si>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</si>
  <si>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</si>
  <si>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</si>
  <si>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</si>
  <si>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</si>
  <si>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</si>
  <si>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</si>
  <si>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</si>
  <si>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</si>
  <si>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</si>
  <si>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</si>
  <si>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</si>
  <si>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</si>
  <si>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</si>
  <si>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</si>
  <si>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</si>
  <si>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</si>
  <si>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</si>
  <si>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</si>
  <si>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</si>
  <si>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</si>
  <si>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</si>
  <si>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</si>
  <si>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</si>
  <si>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</si>
  <si>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</si>
  <si>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</si>
  <si>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</si>
  <si>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</si>
  <si>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</si>
  <si>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</si>
  <si>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</si>
  <si>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</si>
  <si>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</si>
  <si>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</si>
  <si>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</si>
  <si>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</si>
  <si>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</si>
  <si>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</si>
  <si>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</si>
  <si>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</si>
  <si>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</si>
  <si>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</si>
  <si>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</si>
  <si>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</si>
  <si>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</si>
  <si>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</si>
  <si>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</si>
  <si>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</si>
  <si>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</si>
  <si>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</si>
  <si>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</si>
  <si>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</si>
  <si>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</si>
  <si>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</si>
  <si>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</si>
  <si>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</si>
  <si>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</si>
  <si>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</si>
  <si>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</si>
  <si>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</si>
  <si>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</si>
  <si>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</si>
  <si>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</si>
  <si>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</si>
  <si>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</si>
  <si>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</si>
  <si>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</si>
  <si>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</si>
  <si>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</si>
  <si>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</si>
  <si>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</si>
  <si>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</si>
  <si>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</si>
  <si>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</si>
  <si>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</si>
  <si>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</si>
  <si>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</si>
  <si>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</si>
  <si>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</si>
  <si>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</si>
  <si>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</si>
  <si>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</si>
  <si>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</si>
  <si>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</si>
  <si>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</si>
  <si>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</si>
  <si>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</si>
  <si>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</si>
  <si>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</si>
  <si>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</si>
  <si>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</si>
  <si>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</si>
  <si>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</si>
  <si>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</si>
  <si>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</si>
  <si>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</si>
  <si>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</si>
  <si>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</si>
  <si>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</si>
  <si>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</si>
  <si>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</si>
  <si>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</si>
  <si>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</si>
  <si>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</si>
  <si>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</si>
  <si>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</si>
  <si>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</si>
  <si>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</si>
  <si>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</si>
  <si>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</si>
  <si>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</si>
  <si>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</si>
  <si>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</si>
  <si>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</si>
  <si>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</si>
  <si>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</si>
  <si>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</si>
  <si>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</si>
  <si>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</si>
  <si>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</si>
  <si>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</si>
  <si>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</si>
  <si>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</si>
  <si>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</si>
  <si>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</si>
  <si>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</si>
  <si>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</si>
  <si>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</si>
  <si>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</si>
  <si>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</si>
  <si>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</si>
  <si>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</si>
  <si>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</si>
  <si>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</si>
  <si>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</si>
  <si>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</si>
  <si>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</si>
  <si>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</si>
  <si>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</si>
  <si>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</si>
  <si>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</si>
  <si>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</si>
  <si>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</si>
  <si>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</si>
  <si>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</si>
  <si>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</si>
  <si>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</si>
  <si>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</si>
  <si>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</si>
  <si>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</si>
  <si>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</si>
  <si>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</si>
  <si>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</si>
  <si>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</si>
  <si>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</si>
  <si>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</si>
  <si>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</si>
  <si>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</si>
  <si>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</si>
  <si>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</si>
  <si>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</si>
  <si>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</si>
  <si>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</si>
  <si>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</si>
  <si>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</si>
  <si>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</si>
  <si>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</si>
  <si>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</si>
  <si>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</si>
  <si>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</si>
  <si>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</si>
  <si>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</si>
  <si>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</si>
  <si>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</si>
  <si>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</si>
  <si>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</si>
  <si>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</si>
  <si>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</si>
  <si>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</si>
  <si>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</si>
  <si>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</si>
  <si>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</si>
  <si>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</si>
  <si>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</si>
  <si>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</si>
  <si>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</si>
  <si>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</si>
  <si>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</si>
  <si>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</si>
  <si>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</si>
  <si>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</si>
  <si>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</si>
  <si>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</si>
  <si>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</si>
  <si>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</si>
  <si>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</si>
  <si>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</si>
  <si>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</si>
  <si>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</si>
  <si>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</si>
  <si>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</si>
  <si>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</si>
  <si>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</si>
  <si>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</si>
  <si>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</si>
  <si>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</si>
  <si>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</si>
  <si>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</si>
  <si>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</si>
  <si>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</si>
  <si>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</si>
  <si>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</si>
  <si>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</si>
  <si>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</si>
  <si>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</si>
  <si>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</si>
  <si>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</si>
  <si>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</si>
  <si>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</si>
  <si>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</si>
  <si>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</si>
  <si>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</si>
  <si>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</si>
  <si>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</si>
  <si>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</si>
  <si>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</si>
  <si>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</si>
  <si>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</si>
  <si>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</si>
  <si>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</si>
  <si>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</si>
  <si>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</si>
  <si>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</si>
  <si>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</si>
  <si>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</si>
  <si>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</si>
  <si>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</si>
  <si>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</si>
  <si>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</si>
  <si>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</si>
  <si>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</si>
  <si>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</si>
  <si>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</si>
  <si>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</si>
  <si>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</si>
  <si>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</si>
  <si>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</si>
  <si>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</si>
  <si>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</si>
  <si>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</si>
  <si>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</si>
  <si>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</si>
  <si>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</si>
  <si>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</si>
  <si>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</si>
  <si>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</si>
  <si>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</si>
  <si>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</si>
  <si>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</si>
  <si>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</si>
  <si>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</si>
  <si>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</si>
  <si>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</si>
  <si>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</si>
  <si>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</si>
  <si>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</si>
  <si>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</si>
  <si>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</si>
  <si>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</si>
  <si>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</si>
  <si>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</si>
  <si>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</si>
  <si>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</si>
  <si>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</si>
  <si>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</si>
  <si>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</si>
  <si>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</si>
  <si>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</si>
  <si>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</si>
  <si>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</si>
  <si>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</si>
  <si>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</si>
  <si>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</si>
  <si>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</si>
  <si>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</si>
  <si>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</si>
  <si>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</si>
  <si>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</si>
  <si>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</si>
  <si>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</si>
  <si>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</si>
  <si>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</si>
  <si>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</si>
  <si>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</si>
  <si>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</si>
  <si>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</si>
  <si>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</si>
  <si>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</si>
  <si>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</si>
  <si>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</si>
  <si>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</si>
  <si>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</si>
  <si>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</si>
  <si>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</si>
  <si>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</si>
  <si>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</si>
  <si>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</si>
  <si>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</si>
  <si>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</si>
  <si>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</si>
  <si>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</si>
  <si>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</si>
  <si>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</si>
  <si>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</si>
  <si>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</si>
  <si>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</si>
  <si>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</si>
  <si>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</si>
  <si>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</si>
  <si>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</si>
  <si>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</si>
  <si>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</si>
  <si>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</si>
  <si>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</si>
  <si>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</si>
  <si>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</si>
  <si>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</si>
  <si>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</si>
  <si>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</si>
  <si>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</si>
  <si>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</si>
  <si>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</si>
  <si>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</si>
  <si>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</si>
  <si>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</si>
  <si>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</si>
  <si>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</si>
  <si>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</si>
  <si>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</si>
  <si>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</si>
  <si>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</si>
  <si>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</si>
  <si>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</si>
  <si>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</si>
  <si>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</si>
  <si>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</si>
  <si>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</si>
  <si>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</si>
  <si>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</si>
  <si>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</si>
  <si>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</si>
  <si>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</si>
  <si>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</si>
  <si>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</si>
  <si>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</si>
  <si>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</si>
  <si>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</si>
  <si>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</si>
  <si>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</si>
  <si>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</si>
  <si>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</si>
  <si>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</si>
  <si>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</si>
  <si>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</si>
  <si>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</si>
  <si>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</si>
  <si>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</si>
  <si>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</si>
  <si>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</si>
  <si>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</si>
  <si>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</si>
  <si>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</si>
  <si>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</si>
  <si>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</si>
  <si>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</si>
  <si>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</si>
  <si>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</si>
  <si>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</si>
  <si>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</si>
  <si>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</si>
  <si>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</si>
  <si>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</si>
  <si>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</si>
  <si>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</si>
  <si>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</si>
  <si>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</si>
  <si>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</si>
  <si>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</si>
  <si>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</si>
  <si>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</si>
  <si>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</si>
  <si>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</si>
  <si>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</si>
  <si>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</si>
  <si>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</si>
  <si>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</si>
  <si>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</si>
  <si>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</si>
  <si>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</si>
  <si>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</si>
  <si>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</si>
  <si>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</si>
  <si>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</si>
  <si>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</si>
  <si>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</si>
  <si>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</si>
  <si>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</si>
  <si>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</si>
  <si>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</si>
  <si>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</si>
  <si>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</si>
  <si>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</si>
  <si>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</si>
  <si>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</si>
  <si>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</si>
  <si>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</si>
  <si>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</si>
  <si>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</si>
  <si>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</si>
  <si>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</si>
  <si>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</si>
  <si>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</si>
  <si>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</si>
  <si>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</si>
  <si>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</si>
  <si>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</si>
  <si>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</si>
  <si>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</si>
  <si>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</si>
  <si>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</si>
  <si>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</si>
  <si>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</si>
  <si>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</si>
  <si>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</si>
  <si>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</si>
  <si>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</si>
  <si>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</si>
  <si>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</si>
  <si>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</si>
  <si>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</si>
  <si>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</si>
  <si>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</si>
  <si>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</si>
  <si>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</si>
  <si>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</si>
  <si>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</si>
  <si>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</si>
  <si>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</si>
  <si>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</si>
  <si>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</si>
  <si>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</si>
  <si>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</si>
  <si>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</si>
  <si>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</si>
  <si>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</si>
  <si>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</si>
  <si>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</si>
  <si>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</si>
  <si>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</si>
  <si>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</si>
  <si>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</si>
  <si>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</si>
  <si>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</si>
  <si>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</si>
  <si>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</si>
  <si>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</si>
  <si>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</si>
  <si>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</si>
  <si>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</si>
  <si>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</si>
  <si>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</si>
  <si>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</si>
  <si>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</si>
  <si>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</si>
  <si>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</si>
  <si>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</si>
  <si>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</si>
  <si>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</si>
  <si>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</si>
  <si>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</si>
  <si>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</si>
  <si>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</si>
  <si>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</si>
  <si>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</si>
  <si>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</si>
  <si>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</si>
  <si>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</si>
  <si>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</si>
  <si>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</si>
  <si>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</si>
  <si>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</si>
  <si>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</si>
  <si>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</si>
  <si>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</si>
  <si>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</si>
  <si>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</si>
  <si>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</si>
  <si>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</si>
  <si>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</si>
  <si>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</si>
  <si>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</si>
  <si>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</si>
  <si>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</si>
  <si>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</si>
  <si>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</si>
  <si>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</si>
  <si>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</si>
  <si>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</si>
  <si>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</si>
  <si>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</si>
  <si>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</si>
  <si>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</si>
  <si>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</si>
  <si>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</si>
  <si>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</si>
  <si>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</si>
  <si>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</si>
  <si>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</si>
  <si>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</si>
  <si>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</si>
  <si>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</si>
  <si>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</si>
  <si>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</si>
  <si>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</si>
  <si>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</si>
  <si>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</si>
  <si>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</si>
  <si>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</si>
  <si>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</si>
  <si>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</si>
  <si>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</si>
  <si>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</si>
  <si>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</si>
  <si>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</si>
  <si>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</si>
  <si>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</si>
  <si>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</si>
  <si>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</si>
  <si>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</si>
  <si>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</si>
  <si>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</si>
  <si>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</si>
  <si>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</si>
  <si>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</si>
  <si>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</si>
  <si>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</si>
  <si>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</si>
  <si>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</si>
  <si>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</si>
  <si>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</si>
  <si>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</si>
  <si>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</si>
  <si>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</si>
  <si>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</si>
  <si>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</si>
  <si>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</si>
  <si>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</si>
  <si>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</si>
  <si>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</si>
  <si>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</si>
  <si>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</si>
  <si>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</si>
  <si>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</si>
  <si>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</si>
  <si>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</si>
  <si>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</si>
  <si>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</si>
  <si>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</si>
  <si>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</si>
  <si>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</si>
  <si>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</si>
  <si>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</si>
  <si>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</si>
  <si>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</si>
  <si>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</si>
  <si>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</si>
  <si>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</si>
  <si>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</si>
  <si>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</si>
  <si>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</si>
  <si>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</si>
  <si>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</si>
  <si>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</si>
  <si>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</si>
  <si>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</si>
  <si>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</si>
  <si>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</si>
  <si>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</si>
  <si>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</si>
  <si>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</si>
  <si>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</si>
  <si>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</si>
  <si>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</si>
  <si>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</si>
  <si>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</si>
  <si>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</si>
  <si>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</si>
  <si>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</si>
  <si>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</si>
  <si>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</si>
  <si>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</si>
  <si>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</si>
  <si>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</si>
  <si>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</si>
  <si>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</si>
  <si>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</si>
  <si>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</si>
  <si>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</si>
  <si>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</si>
  <si>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</si>
  <si>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</si>
  <si>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</si>
  <si>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</si>
  <si>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</si>
  <si>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</si>
  <si>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</si>
  <si>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</si>
  <si>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</si>
  <si>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</si>
  <si>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</si>
  <si>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</si>
  <si>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</si>
  <si>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</si>
  <si>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</si>
  <si>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</si>
  <si>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</si>
  <si>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</si>
  <si>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</si>
  <si>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</si>
  <si>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</si>
  <si>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</si>
  <si>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</si>
  <si>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</si>
  <si>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</si>
  <si>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</si>
  <si>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</si>
  <si>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</si>
  <si>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</si>
  <si>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</si>
  <si>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</si>
  <si>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</si>
  <si>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</si>
  <si>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</si>
  <si>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</si>
  <si>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</si>
  <si>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</si>
  <si>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</si>
  <si>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</si>
  <si>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</si>
  <si>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</si>
  <si>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</si>
  <si>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</si>
  <si>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</si>
  <si>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</si>
  <si>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</si>
  <si>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</si>
  <si>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</si>
  <si>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</si>
  <si>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</si>
  <si>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</si>
  <si>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</si>
  <si>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</si>
  <si>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</si>
  <si>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</si>
  <si>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</si>
  <si>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</si>
  <si>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</si>
  <si>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</si>
  <si>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</si>
  <si>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</si>
  <si>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</si>
  <si>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</si>
  <si>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</si>
  <si>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</si>
  <si>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</si>
  <si>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</si>
  <si>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</si>
  <si>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</si>
  <si>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</si>
  <si>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</si>
  <si>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</si>
  <si>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</si>
  <si>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</si>
  <si>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</si>
  <si>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</si>
  <si>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</si>
  <si>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</si>
  <si>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</si>
  <si>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</si>
  <si>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</si>
  <si>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</si>
  <si>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</si>
  <si>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</si>
  <si>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</si>
  <si>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</si>
  <si>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</si>
  <si>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</si>
  <si>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</si>
  <si>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</si>
  <si>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</si>
  <si>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</si>
  <si>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</si>
  <si>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</si>
  <si>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</si>
  <si>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</si>
  <si>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</si>
  <si>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</si>
  <si>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</si>
  <si>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</si>
  <si>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</si>
  <si>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</si>
  <si>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</si>
  <si>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</si>
  <si>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</si>
  <si>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</si>
  <si>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</si>
  <si>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</si>
  <si>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</si>
  <si>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</si>
  <si>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</si>
  <si>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</si>
  <si>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</si>
  <si>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</si>
  <si>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</si>
  <si>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</si>
  <si>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</si>
  <si>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</si>
  <si>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</si>
  <si>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</si>
  <si>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</si>
  <si>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</si>
  <si>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</si>
  <si>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</si>
  <si>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</si>
  <si>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</si>
  <si>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</si>
  <si>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</si>
  <si>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</si>
  <si>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</si>
  <si>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</si>
  <si>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</si>
  <si>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</si>
  <si>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</si>
  <si>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</si>
  <si>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</si>
  <si>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</si>
  <si>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</si>
  <si>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</si>
  <si>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</si>
  <si>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</si>
  <si>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</si>
  <si>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</si>
  <si>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</si>
  <si>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</si>
  <si>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</si>
  <si>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</si>
  <si>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</si>
  <si>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</si>
  <si>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</si>
  <si>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</si>
  <si>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</si>
  <si>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</si>
  <si>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</si>
  <si>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</si>
  <si>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</si>
  <si>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</si>
  <si>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</si>
  <si>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</si>
  <si>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</si>
  <si>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</si>
  <si>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</si>
  <si>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</si>
  <si>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</si>
  <si>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</si>
  <si>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</si>
  <si>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</si>
  <si>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</si>
  <si>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</si>
  <si>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</si>
  <si>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</si>
  <si>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</si>
  <si>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</si>
  <si>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</si>
  <si>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</si>
  <si>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</si>
  <si>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</si>
  <si>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</si>
  <si>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</si>
  <si>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</si>
  <si>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</si>
  <si>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</si>
  <si>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</si>
  <si>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</si>
  <si>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</si>
  <si>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</si>
  <si>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</si>
  <si>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</si>
  <si>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</si>
  <si>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</si>
  <si>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</si>
  <si>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</si>
  <si>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</si>
  <si>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</si>
  <si>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</si>
  <si>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</si>
  <si>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</si>
  <si>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</si>
  <si>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</si>
  <si>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</si>
  <si>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</si>
  <si>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</si>
  <si>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</si>
  <si>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</si>
  <si>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</si>
  <si>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</si>
  <si>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</si>
  <si>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</si>
  <si>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</si>
  <si>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</si>
  <si>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</si>
  <si>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</si>
  <si>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</si>
  <si>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</si>
  <si>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</si>
  <si>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</si>
  <si>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</si>
  <si>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</si>
  <si>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</si>
  <si>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</si>
  <si>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</si>
  <si>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</si>
  <si>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</si>
  <si>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</si>
  <si>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</si>
  <si>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</si>
  <si>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</si>
  <si>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</si>
  <si>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</si>
  <si>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</si>
  <si>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</si>
  <si>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</si>
  <si>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</si>
  <si>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</si>
  <si>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</si>
  <si>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</si>
  <si>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</si>
  <si>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</si>
  <si>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</si>
  <si>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</si>
  <si>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</si>
  <si>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</si>
  <si>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</si>
  <si>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</si>
  <si>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</si>
  <si>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</si>
  <si>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</si>
  <si>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</si>
  <si>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</si>
  <si>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</si>
  <si>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</si>
  <si>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</si>
  <si>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</si>
  <si>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</si>
  <si>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</si>
  <si>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</si>
  <si>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</si>
  <si>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</si>
  <si>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</si>
  <si>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</si>
  <si>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</si>
  <si>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</si>
  <si>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</si>
  <si>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</si>
  <si>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</si>
  <si>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</si>
  <si>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</si>
  <si>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</si>
  <si>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</si>
  <si>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</si>
  <si>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</si>
  <si>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</si>
  <si>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</si>
  <si>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</si>
  <si>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</si>
  <si>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</si>
  <si>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</si>
  <si>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</si>
  <si>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</si>
  <si>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</si>
  <si>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</si>
  <si>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</si>
  <si>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</si>
  <si>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</si>
  <si>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</si>
  <si>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</si>
  <si>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</si>
  <si>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</si>
  <si>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</si>
  <si>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</si>
  <si>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</si>
  <si>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</si>
  <si>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</si>
  <si>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</si>
  <si>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</si>
  <si>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</si>
  <si>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</si>
  <si>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</si>
  <si>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</si>
  <si>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</si>
  <si>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</si>
  <si>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</si>
  <si>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</si>
  <si>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</si>
  <si>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</si>
  <si>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</si>
  <si>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</si>
  <si>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</si>
  <si>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</si>
  <si>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</si>
  <si>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</si>
  <si>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</si>
  <si>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</si>
  <si>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</si>
  <si>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</si>
  <si>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</si>
  <si>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</si>
  <si>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</si>
  <si>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</si>
  <si>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</si>
  <si>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</si>
  <si>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</si>
  <si>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</si>
  <si>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</si>
  <si>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</si>
  <si>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</si>
  <si>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</si>
  <si>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</si>
  <si>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</si>
  <si>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</si>
  <si>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</si>
  <si>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</si>
  <si>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</si>
  <si>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</si>
  <si>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</si>
  <si>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</si>
  <si>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</si>
  <si>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</si>
  <si>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</si>
  <si>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</si>
  <si>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</si>
  <si>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</si>
  <si>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</si>
  <si>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</si>
  <si>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</si>
  <si>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</si>
  <si>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</si>
  <si>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</si>
  <si>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</si>
  <si>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</si>
  <si>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</si>
  <si>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</si>
  <si>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</si>
  <si>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</si>
  <si>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</si>
  <si>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</si>
  <si>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</si>
  <si>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</si>
  <si>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</si>
  <si>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</si>
  <si>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</si>
  <si>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</si>
  <si>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</si>
  <si>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</si>
  <si>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</si>
  <si>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</si>
  <si>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</si>
  <si>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</si>
  <si>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</si>
  <si>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</si>
  <si>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</si>
  <si>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</si>
  <si>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</si>
  <si>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</si>
  <si>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</si>
  <si>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</si>
  <si>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</si>
  <si>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</si>
  <si>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</si>
  <si>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</si>
  <si>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</si>
  <si>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</si>
  <si>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</si>
  <si>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</si>
  <si>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</si>
  <si>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</si>
  <si>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</si>
  <si>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</si>
  <si>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</si>
  <si>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</si>
  <si>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</si>
  <si>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</si>
  <si>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</si>
  <si>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</si>
  <si>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</si>
  <si>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</si>
  <si>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</si>
  <si>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</si>
  <si>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</si>
  <si>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</si>
  <si>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</si>
  <si>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</si>
  <si>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</si>
  <si>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</si>
  <si>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</si>
  <si>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</si>
  <si>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</si>
  <si>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</si>
  <si>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</si>
  <si>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</si>
  <si>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</si>
  <si>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</si>
  <si>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</si>
  <si>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</si>
  <si>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</si>
  <si>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</si>
  <si>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</si>
  <si>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</si>
  <si>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</si>
  <si>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</si>
  <si>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</si>
  <si>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</si>
  <si>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</si>
  <si>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</si>
  <si>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</si>
  <si>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</si>
  <si>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</si>
  <si>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</si>
  <si>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</si>
  <si>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</si>
  <si>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</si>
  <si>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</si>
  <si>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</si>
  <si>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</si>
  <si>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</si>
  <si>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</si>
  <si>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</si>
  <si>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</si>
  <si>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</si>
  <si>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</si>
  <si>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</si>
  <si>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</si>
  <si>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</si>
  <si>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</si>
  <si>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</si>
  <si>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</si>
  <si>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</si>
  <si>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</si>
  <si>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</si>
  <si>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</si>
  <si>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</si>
  <si>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</si>
  <si>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</si>
  <si>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</si>
  <si>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</si>
  <si>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</si>
  <si>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</si>
  <si>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</si>
  <si>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</si>
  <si>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</si>
  <si>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</si>
  <si>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</si>
  <si>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</si>
  <si>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</si>
  <si>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</si>
  <si>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</si>
  <si>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</si>
  <si>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</si>
  <si>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</si>
  <si>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</si>
  <si>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</si>
  <si>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</si>
  <si>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</si>
  <si>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</si>
  <si>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</si>
  <si>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</si>
  <si>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</si>
  <si>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</si>
  <si>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</si>
  <si>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</si>
  <si>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</si>
  <si>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</si>
  <si>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</si>
  <si>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</si>
  <si>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</si>
  <si>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</si>
  <si>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</si>
  <si>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</si>
  <si>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</si>
  <si>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</si>
  <si>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</si>
  <si>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</si>
  <si>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</si>
  <si>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</si>
  <si>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</si>
  <si>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</si>
  <si>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</si>
  <si>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</si>
  <si>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</si>
  <si>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</si>
  <si>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</si>
  <si>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</si>
  <si>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</si>
  <si>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</si>
  <si>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</si>
  <si>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</si>
  <si>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</si>
  <si>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</si>
  <si>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</si>
  <si>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</si>
  <si>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</si>
  <si>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</si>
  <si>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</si>
  <si>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</si>
  <si>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</si>
  <si>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</si>
  <si>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</si>
  <si>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</si>
  <si>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</si>
  <si>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</si>
  <si>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</si>
  <si>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</si>
  <si>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</si>
  <si>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</si>
  <si>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</si>
  <si>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</si>
  <si>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</si>
  <si>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</si>
  <si>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</si>
  <si>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</si>
  <si>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</si>
  <si>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</si>
  <si>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</si>
  <si>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</si>
  <si>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</si>
  <si>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</si>
  <si>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</si>
  <si>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</si>
  <si>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</si>
  <si>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</si>
  <si>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</si>
  <si>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</si>
  <si>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</si>
  <si>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</si>
  <si>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</si>
  <si>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</si>
  <si>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</si>
  <si>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</si>
  <si>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</si>
  <si>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</si>
  <si>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</si>
  <si>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</si>
  <si>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</si>
  <si>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</si>
  <si>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</si>
  <si>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</si>
  <si>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</si>
  <si>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</si>
  <si>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</si>
  <si>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</si>
  <si>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</si>
  <si>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</si>
  <si>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</si>
  <si>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</si>
  <si>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</si>
  <si>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</si>
  <si>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</si>
  <si>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</si>
  <si>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</si>
  <si>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</si>
  <si>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</si>
  <si>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</si>
  <si>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</si>
  <si>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</si>
  <si>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</si>
  <si>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</si>
  <si>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</si>
  <si>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</si>
  <si>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</si>
  <si>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</si>
  <si>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</si>
  <si>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</si>
  <si>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</si>
  <si>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</si>
  <si>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</si>
  <si>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</si>
  <si>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</si>
  <si>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</si>
  <si>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</si>
  <si>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</si>
  <si>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</si>
  <si>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</si>
  <si>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</si>
  <si>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</si>
  <si>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</si>
  <si>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</si>
  <si>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</si>
  <si>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</si>
  <si>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</si>
  <si>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</si>
  <si>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</si>
  <si>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</si>
  <si>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</si>
  <si>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</si>
  <si>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</si>
  <si>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</si>
  <si>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</si>
  <si>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</si>
  <si>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</si>
  <si>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</si>
  <si>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</si>
  <si>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</si>
  <si>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</si>
  <si>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</si>
  <si>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</si>
  <si>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</si>
  <si>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</si>
  <si>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</si>
  <si>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</si>
  <si>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</si>
  <si>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</si>
  <si>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</si>
  <si>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</si>
  <si>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</si>
  <si>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</si>
  <si>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</si>
  <si>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</si>
  <si>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</si>
  <si>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</si>
  <si>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</si>
  <si>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</si>
  <si>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</si>
  <si>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</si>
  <si>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</si>
  <si>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</si>
  <si>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</si>
  <si>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</si>
  <si>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</si>
  <si>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</si>
  <si>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</si>
  <si>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</si>
  <si>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</si>
  <si>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</si>
  <si>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</si>
  <si>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</si>
  <si>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</si>
  <si>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</si>
  <si>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</si>
  <si>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</si>
  <si>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</si>
  <si>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</si>
  <si>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</si>
  <si>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</si>
  <si>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</si>
  <si>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</si>
  <si>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</si>
  <si>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</si>
  <si>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</si>
  <si>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</si>
  <si>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</si>
  <si>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</si>
  <si>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</si>
  <si>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</si>
  <si>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</si>
  <si>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</si>
  <si>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</si>
  <si>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</si>
  <si>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</si>
  <si>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</si>
  <si>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</si>
  <si>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</si>
  <si>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</si>
  <si>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</si>
  <si>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</si>
  <si>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</si>
  <si>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</si>
  <si>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</si>
  <si>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</si>
  <si>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</si>
  <si>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</si>
  <si>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</si>
  <si>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</si>
  <si>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</si>
  <si>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</si>
  <si>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</si>
  <si>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</si>
  <si>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</si>
  <si>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</si>
  <si>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</si>
  <si>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</si>
  <si>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</si>
  <si>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</si>
  <si>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</si>
  <si>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</si>
  <si>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</si>
  <si>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</si>
  <si>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</si>
  <si>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</si>
  <si>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</si>
  <si>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</si>
  <si>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</si>
  <si>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</si>
  <si>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</si>
  <si>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</si>
  <si>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</si>
  <si>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</si>
  <si>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</si>
  <si>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</si>
  <si>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</si>
  <si>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</si>
  <si>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</si>
  <si>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</si>
  <si>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</si>
  <si>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</si>
  <si>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</si>
  <si>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</si>
  <si>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</si>
  <si>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</si>
  <si>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</si>
  <si>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</si>
  <si>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</si>
  <si>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</si>
  <si>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</si>
  <si>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</si>
  <si>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</si>
  <si>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</si>
  <si>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</si>
  <si>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</si>
  <si>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</si>
  <si>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</si>
  <si>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</si>
  <si>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</si>
  <si>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</si>
  <si>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</si>
  <si>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</si>
  <si>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</si>
  <si>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</si>
  <si>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</si>
  <si>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</si>
  <si>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</si>
  <si>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</si>
  <si>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</si>
  <si>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</si>
  <si>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</si>
  <si>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</si>
  <si>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</si>
  <si>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</si>
  <si>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</si>
  <si>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</si>
  <si>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</si>
  <si>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</si>
  <si>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</si>
  <si>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</si>
  <si>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</si>
  <si>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</si>
  <si>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</si>
  <si>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</si>
  <si>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</si>
  <si>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</si>
  <si>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</si>
  <si>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</si>
  <si>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</si>
  <si>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</si>
  <si>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</si>
  <si>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</si>
  <si>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</si>
  <si>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</si>
  <si>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</si>
  <si>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</si>
  <si>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</si>
  <si>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</si>
  <si>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</si>
  <si>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</si>
  <si>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</si>
  <si>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</si>
  <si>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</si>
  <si>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</si>
  <si>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</si>
  <si>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</si>
  <si>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</si>
  <si>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</si>
  <si>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</si>
  <si>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</si>
  <si>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</si>
  <si>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</si>
  <si>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</si>
  <si>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</si>
  <si>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</si>
  <si>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</si>
  <si>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</si>
  <si>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</si>
  <si>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</si>
  <si>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</si>
  <si>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</si>
  <si>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</si>
  <si>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</si>
  <si>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</si>
  <si>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</si>
  <si>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</si>
  <si>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</si>
  <si>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</si>
  <si>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</si>
  <si>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</si>
  <si>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</si>
  <si>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</si>
  <si>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</si>
  <si>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</si>
  <si>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</si>
  <si>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</si>
  <si>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</si>
  <si>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</si>
  <si>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</si>
  <si>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</si>
  <si>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</si>
  <si>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</si>
  <si>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</si>
  <si>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</si>
  <si>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</si>
  <si>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</si>
  <si>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</si>
  <si>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</si>
  <si>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</si>
  <si>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</si>
  <si>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</si>
  <si>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</si>
  <si>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</si>
  <si>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</si>
  <si>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</si>
  <si>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</si>
  <si>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</si>
  <si>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</si>
  <si>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</si>
  <si>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</si>
  <si>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</si>
  <si>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</si>
  <si>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</si>
  <si>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</si>
  <si>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</si>
  <si>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</si>
  <si>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</si>
  <si>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</si>
  <si>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</si>
  <si>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</si>
  <si>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</si>
  <si>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</si>
  <si>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</si>
  <si>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</si>
  <si>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</si>
  <si>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</si>
  <si>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</si>
  <si>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</si>
  <si>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</si>
  <si>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</si>
  <si>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</si>
  <si>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</si>
  <si>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</si>
  <si>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</si>
  <si>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</si>
  <si>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</si>
  <si>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</si>
  <si>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</si>
  <si>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</si>
  <si>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</si>
  <si>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</si>
  <si>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</si>
  <si>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</si>
  <si>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</si>
  <si>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</si>
  <si>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</si>
  <si>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</si>
  <si>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</si>
  <si>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</si>
  <si>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</si>
  <si>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</si>
  <si>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</si>
  <si>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</si>
  <si>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</si>
  <si>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</si>
  <si>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</si>
  <si>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</si>
  <si>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</si>
  <si>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</si>
  <si>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</si>
  <si>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</si>
  <si>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</si>
  <si>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</si>
  <si>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</si>
  <si>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</si>
  <si>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</si>
  <si>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</si>
  <si>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</si>
  <si>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</si>
  <si>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</si>
  <si>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</si>
  <si>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</si>
  <si>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</si>
  <si>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</si>
  <si>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</si>
  <si>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</si>
  <si>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</si>
  <si>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</si>
  <si>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</si>
  <si>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</si>
  <si>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</si>
  <si>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</si>
  <si>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</si>
  <si>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</si>
  <si>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</si>
  <si>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</si>
  <si>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</si>
  <si>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</si>
  <si>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</si>
  <si>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</si>
  <si>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</si>
  <si>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</si>
  <si>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</si>
  <si>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</si>
  <si>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</si>
  <si>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</si>
  <si>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</si>
  <si>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</si>
  <si>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</si>
  <si>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</si>
  <si>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</si>
  <si>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</si>
  <si>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</si>
  <si>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</si>
  <si>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</si>
  <si>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</si>
  <si>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</si>
  <si>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</si>
  <si>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</si>
  <si>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</si>
  <si>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</si>
  <si>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</si>
  <si>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</si>
  <si>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</si>
  <si>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</si>
  <si>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</si>
  <si>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</si>
  <si>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</si>
  <si>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</si>
  <si>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</si>
  <si>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</si>
  <si>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</si>
  <si>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</si>
  <si>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</si>
  <si>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</si>
  <si>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</si>
  <si>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</si>
  <si>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</si>
  <si>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</si>
  <si>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</si>
  <si>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</si>
  <si>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</si>
  <si>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</si>
  <si>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</si>
  <si>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</si>
  <si>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</si>
  <si>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</si>
  <si>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</si>
  <si>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</si>
  <si>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</si>
  <si>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</si>
  <si>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</si>
  <si>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</si>
  <si>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</si>
  <si>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</si>
  <si>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</si>
  <si>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</si>
  <si>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</si>
  <si>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</si>
  <si>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</si>
  <si>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</si>
  <si>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</si>
  <si>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</si>
  <si>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</si>
  <si>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</si>
  <si>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</si>
  <si>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</si>
  <si>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</si>
  <si>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</si>
  <si>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</si>
  <si>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</si>
  <si>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</si>
  <si>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</si>
  <si>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</si>
  <si>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</si>
  <si>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</si>
  <si>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</si>
  <si>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</si>
  <si>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</si>
  <si>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</si>
  <si>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</si>
  <si>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</si>
  <si>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</si>
  <si>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</si>
  <si>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</si>
  <si>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</si>
  <si>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</si>
  <si>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</si>
  <si>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</si>
  <si>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</si>
  <si>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</si>
  <si>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</si>
  <si>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</si>
  <si>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</si>
  <si>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</si>
  <si>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</si>
  <si>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</si>
  <si>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</si>
  <si>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</si>
  <si>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</si>
  <si>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</si>
  <si>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</si>
  <si>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</si>
  <si>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</si>
  <si>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</si>
  <si>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</si>
  <si>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</si>
  <si>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</si>
  <si>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</si>
  <si>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</si>
  <si>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</si>
  <si>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</si>
  <si>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</si>
  <si>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</si>
  <si>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</si>
  <si>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</si>
  <si>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</si>
  <si>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</si>
  <si>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</si>
  <si>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</si>
  <si>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</si>
  <si>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</si>
  <si>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</si>
  <si>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</si>
  <si>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</si>
  <si>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</si>
  <si>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</si>
  <si>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</si>
  <si>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</si>
  <si>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</si>
  <si>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</si>
  <si>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</si>
  <si>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</si>
  <si>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</si>
  <si>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</si>
  <si>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</si>
  <si>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</si>
  <si>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</si>
  <si>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</si>
  <si>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</si>
  <si>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</si>
  <si>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</si>
  <si>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</si>
  <si>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</si>
  <si>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</si>
  <si>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</si>
  <si>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</si>
  <si>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</si>
  <si>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</si>
  <si>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</si>
  <si>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</si>
  <si>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</si>
  <si>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</si>
  <si>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</si>
  <si>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</si>
  <si>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</si>
  <si>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</si>
  <si>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</si>
  <si>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</si>
  <si>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</si>
  <si>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</si>
  <si>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</si>
  <si>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</si>
  <si>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</si>
  <si>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</si>
  <si>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</si>
  <si>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</si>
  <si>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</si>
  <si>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</si>
  <si>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</si>
  <si>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</si>
  <si>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</si>
  <si>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</si>
  <si>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</si>
  <si>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</si>
  <si>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</si>
  <si>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</si>
  <si>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</si>
  <si>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</si>
  <si>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</si>
  <si>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</si>
  <si>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</si>
  <si>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</si>
  <si>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</si>
  <si>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</si>
  <si>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</si>
  <si>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</si>
  <si>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</si>
  <si>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</si>
  <si>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</si>
  <si>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</si>
  <si>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</si>
  <si>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</si>
  <si>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</si>
  <si>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</si>
  <si>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</si>
  <si>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</si>
  <si>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</si>
  <si>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</si>
  <si>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</si>
  <si>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</si>
  <si>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</si>
  <si>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</si>
  <si>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</si>
  <si>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</si>
  <si>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</si>
  <si>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</si>
  <si>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</si>
  <si>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</si>
  <si>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</si>
  <si>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</si>
  <si>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</si>
  <si>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</si>
  <si>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</si>
  <si>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</si>
  <si>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</si>
  <si>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</si>
  <si>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</si>
  <si>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</si>
  <si>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</si>
  <si>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</si>
  <si>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</si>
  <si>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</si>
  <si>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</si>
  <si>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</si>
  <si>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</si>
  <si>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</si>
  <si>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</si>
  <si>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</si>
  <si>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</si>
  <si>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</si>
  <si>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</si>
  <si>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</si>
  <si>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</si>
  <si>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</si>
  <si>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</si>
  <si>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</si>
  <si>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</si>
  <si>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</si>
  <si>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</si>
  <si>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</si>
  <si>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</si>
  <si>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</si>
  <si>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</si>
  <si>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</si>
  <si>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</si>
  <si>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</si>
  <si>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</si>
  <si>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</si>
  <si>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</si>
  <si>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</si>
  <si>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</si>
  <si>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</si>
  <si>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</si>
  <si>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</si>
  <si>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</si>
  <si>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</si>
  <si>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</si>
  <si>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</si>
  <si>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</si>
  <si>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</si>
  <si>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</si>
  <si>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</si>
  <si>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</si>
  <si>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</si>
  <si>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</si>
  <si>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</si>
  <si>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</si>
  <si>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</si>
  <si>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</si>
  <si>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</si>
  <si>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</si>
  <si>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</si>
  <si>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</si>
  <si>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</si>
  <si>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</si>
  <si>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</si>
  <si>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</si>
  <si>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</si>
  <si>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</si>
  <si>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</si>
  <si>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</si>
  <si>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</si>
  <si>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</si>
  <si>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</si>
  <si>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</si>
  <si>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</si>
  <si>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</si>
  <si>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</si>
  <si>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</si>
  <si>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</si>
  <si>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</si>
  <si>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</si>
  <si>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</si>
  <si>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</si>
  <si>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</si>
  <si>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</si>
  <si>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</si>
  <si>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</si>
  <si>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</si>
  <si>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</si>
  <si>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</si>
  <si>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</si>
  <si>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</si>
  <si>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</si>
  <si>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</si>
  <si>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</si>
  <si>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</si>
  <si>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</si>
  <si>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</si>
  <si>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</si>
  <si>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</si>
  <si>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</si>
  <si>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</si>
  <si>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</si>
  <si>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</si>
  <si>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</si>
  <si>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</si>
  <si>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</si>
  <si>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</si>
  <si>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</si>
  <si>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</si>
  <si>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</si>
  <si>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</si>
  <si>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</si>
  <si>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</si>
  <si>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</si>
  <si>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</si>
  <si>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</si>
  <si>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</si>
  <si>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</si>
  <si>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</si>
  <si>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</si>
  <si>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</si>
  <si>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</si>
  <si>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</si>
  <si>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</si>
  <si>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</si>
  <si>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</si>
  <si>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</si>
  <si>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</si>
  <si>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</si>
  <si>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</si>
  <si>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</si>
  <si>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</si>
  <si>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</si>
  <si>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</si>
  <si>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</si>
  <si>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</si>
  <si>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</si>
  <si>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</si>
  <si>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</si>
  <si>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</si>
  <si>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</si>
  <si>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</si>
  <si>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</si>
  <si>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</si>
  <si>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</si>
  <si>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</si>
  <si>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</si>
  <si>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</si>
  <si>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</si>
  <si>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</si>
  <si>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</si>
  <si>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</si>
  <si>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</si>
  <si>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</si>
  <si>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</si>
  <si>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</si>
  <si>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</si>
  <si>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</si>
  <si>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</si>
  <si>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</si>
  <si>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</si>
  <si>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</si>
  <si>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</si>
  <si>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</si>
  <si>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</si>
  <si>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</si>
  <si>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</si>
  <si>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</si>
  <si>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</si>
  <si>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</si>
  <si>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</si>
  <si>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</si>
  <si>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</si>
  <si>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</si>
  <si>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</si>
  <si>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</si>
  <si>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</si>
  <si>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</si>
  <si>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</si>
  <si>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</si>
  <si>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</si>
  <si>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</si>
  <si>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</si>
  <si>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</si>
  <si>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</si>
  <si>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</si>
  <si>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</si>
  <si>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</si>
  <si>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</si>
  <si>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</si>
  <si>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</si>
  <si>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</si>
  <si>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</si>
  <si>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</si>
  <si>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</si>
  <si>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</si>
  <si>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</si>
  <si>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</si>
  <si>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</si>
  <si>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</si>
  <si>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</si>
  <si>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</si>
  <si>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</si>
  <si>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</si>
  <si>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</si>
  <si>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</si>
  <si>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</si>
  <si>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</si>
  <si>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</si>
  <si>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</si>
  <si>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</si>
  <si>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</si>
  <si>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</si>
  <si>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</si>
  <si>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</si>
  <si>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</si>
  <si>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</si>
  <si>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</si>
  <si>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</si>
  <si>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</si>
  <si>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</si>
  <si>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</si>
  <si>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</si>
  <si>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</si>
  <si>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</si>
  <si>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</si>
  <si>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</si>
  <si>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</si>
  <si>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</si>
  <si>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</si>
  <si>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</si>
  <si>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</si>
  <si>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</si>
  <si>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</si>
  <si>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</si>
  <si>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</si>
  <si>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</si>
  <si>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</si>
  <si>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</si>
  <si>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</si>
  <si>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</si>
  <si>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</si>
  <si>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</si>
  <si>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</si>
  <si>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</si>
  <si>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</si>
  <si>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</si>
  <si>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</si>
  <si>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</si>
  <si>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</si>
  <si>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</si>
  <si>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</si>
  <si>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</si>
  <si>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</si>
  <si>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</si>
  <si>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</si>
  <si>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</si>
  <si>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</si>
  <si>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</si>
  <si>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</si>
  <si>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</si>
  <si>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</si>
  <si>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</si>
  <si>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</si>
  <si>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</si>
  <si>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</si>
  <si>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</si>
  <si>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</si>
  <si>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</si>
  <si>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</si>
  <si>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</si>
  <si>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</si>
  <si>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</si>
  <si>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</si>
  <si>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</si>
  <si>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</si>
  <si>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</si>
  <si>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</si>
  <si>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</si>
  <si>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</si>
  <si>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</si>
  <si>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</si>
  <si>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</si>
  <si>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</si>
  <si>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</si>
  <si>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</si>
  <si>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</si>
  <si>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</si>
  <si>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</si>
  <si>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</si>
  <si>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</si>
  <si>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</si>
  <si>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</si>
  <si>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</si>
  <si>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</si>
  <si>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</si>
  <si>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</si>
  <si>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</si>
  <si>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</si>
  <si>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</si>
  <si>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</si>
  <si>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</si>
  <si>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</si>
  <si>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</si>
  <si>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</si>
  <si>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</si>
  <si>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</si>
  <si>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</si>
  <si>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</si>
  <si>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</si>
  <si>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</si>
  <si>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</si>
  <si>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</si>
  <si>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</si>
  <si>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</si>
  <si>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</si>
  <si>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</si>
  <si>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</si>
  <si>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</si>
  <si>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</si>
  <si>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</si>
  <si>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</si>
  <si>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</si>
  <si>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</si>
  <si>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</si>
  <si>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</si>
  <si>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</si>
  <si>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</si>
  <si>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</si>
  <si>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</si>
  <si>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</si>
  <si>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</si>
  <si>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</si>
  <si>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</si>
  <si>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</si>
  <si>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</si>
  <si>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</si>
  <si>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</si>
  <si>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</si>
  <si>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</si>
  <si>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</si>
  <si>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</si>
  <si>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</si>
  <si>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</si>
  <si>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</si>
  <si>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</si>
  <si>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</si>
  <si>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</si>
  <si>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</si>
  <si>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</si>
  <si>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</si>
  <si>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</si>
  <si>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</si>
  <si>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</si>
  <si>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</si>
  <si>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</si>
  <si>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</si>
  <si>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</si>
  <si>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</si>
  <si>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</si>
  <si>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</si>
  <si>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</si>
  <si>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</si>
  <si>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</si>
  <si>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</si>
  <si>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</si>
  <si>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</si>
  <si>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</si>
  <si>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</si>
  <si>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</si>
  <si>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</si>
  <si>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</si>
  <si>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</si>
  <si>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</si>
  <si>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</si>
  <si>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</si>
  <si>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</si>
  <si>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</si>
  <si>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</si>
  <si>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</si>
  <si>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</si>
  <si>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</si>
  <si>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</si>
  <si>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</si>
  <si>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</si>
  <si>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</si>
  <si>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</si>
  <si>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</si>
  <si>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</si>
  <si>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</si>
  <si>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</si>
  <si>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</si>
  <si>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</si>
  <si>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</si>
  <si>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</si>
  <si>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</si>
  <si>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</si>
  <si>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</si>
  <si>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</si>
  <si>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</si>
  <si>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</si>
  <si>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</si>
  <si>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</si>
  <si>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</si>
  <si>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</si>
  <si>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</si>
  <si>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</si>
  <si>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</si>
  <si>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</si>
  <si>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</si>
  <si>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</si>
  <si>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</si>
  <si>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</si>
  <si>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</si>
  <si>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</si>
  <si>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</si>
  <si>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</si>
  <si>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</si>
  <si>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</si>
  <si>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</si>
  <si>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</si>
  <si>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</si>
  <si>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</si>
  <si>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</si>
  <si>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</si>
  <si>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</si>
  <si>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</si>
  <si>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</si>
  <si>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</si>
  <si>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</si>
  <si>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</si>
  <si>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</si>
  <si>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</si>
  <si>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</si>
  <si>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</si>
  <si>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</si>
  <si>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</si>
  <si>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</si>
  <si>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</si>
  <si>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</si>
  <si>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</si>
  <si>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</si>
  <si>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</si>
  <si>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</si>
  <si>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</si>
  <si>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</si>
  <si>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</si>
  <si>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</si>
  <si>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</si>
  <si>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</si>
  <si>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</si>
  <si>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</si>
  <si>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</si>
  <si>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</si>
  <si>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</si>
  <si>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</si>
  <si>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</si>
  <si>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</si>
  <si>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</si>
  <si>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</si>
  <si>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</si>
  <si>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</si>
  <si>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</si>
  <si>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</si>
  <si>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</si>
  <si>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</si>
  <si>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</si>
  <si>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</si>
  <si>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</si>
  <si>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</si>
  <si>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</si>
  <si>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</si>
  <si>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</si>
  <si>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</si>
  <si>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</si>
  <si>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</si>
  <si>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</si>
  <si>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</si>
  <si>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</si>
  <si>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</si>
  <si>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</si>
  <si>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</si>
  <si>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</si>
  <si>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</si>
  <si>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</si>
  <si>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</si>
  <si>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</si>
  <si>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</si>
  <si>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</si>
  <si>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</si>
  <si>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</si>
  <si>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</si>
  <si>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</si>
  <si>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</si>
  <si>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</si>
  <si>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</si>
  <si>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</si>
  <si>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</si>
  <si>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</si>
  <si>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</si>
  <si>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</si>
  <si>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</si>
  <si>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</si>
  <si>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</si>
  <si>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</si>
  <si>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</si>
  <si>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</si>
  <si>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</si>
  <si>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</si>
  <si>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</si>
  <si>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</si>
  <si>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</si>
  <si>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</si>
  <si>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</si>
  <si>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</si>
  <si>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</si>
  <si>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</si>
  <si>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</si>
  <si>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</si>
  <si>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</si>
  <si>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</si>
  <si>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</si>
  <si>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</si>
  <si>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</si>
  <si>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</si>
  <si>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</si>
  <si>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</si>
  <si>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</si>
  <si>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</si>
  <si>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</si>
  <si>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</si>
  <si>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</si>
  <si>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</si>
  <si>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</si>
  <si>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</si>
  <si>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</si>
  <si>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</si>
  <si>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</si>
  <si>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</si>
  <si>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</si>
  <si>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</si>
  <si>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</si>
  <si>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</si>
  <si>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</si>
  <si>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</si>
  <si>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</si>
  <si>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</si>
  <si>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</si>
  <si>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</si>
  <si>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</si>
  <si>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</si>
  <si>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</si>
  <si>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</si>
  <si>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</si>
  <si>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</si>
  <si>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</si>
  <si>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</si>
  <si>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</si>
  <si>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</si>
  <si>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</si>
  <si>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</si>
  <si>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</si>
  <si>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</si>
  <si>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</si>
  <si>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</si>
  <si>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</si>
  <si>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</si>
  <si>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</si>
  <si>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</si>
  <si>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</si>
  <si>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</si>
  <si>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</si>
  <si>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</si>
  <si>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</si>
  <si>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</si>
  <si>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</si>
  <si>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</si>
  <si>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</si>
  <si>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</si>
  <si>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</si>
  <si>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</si>
  <si>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</si>
  <si>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</si>
  <si>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</si>
  <si>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</si>
  <si>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</si>
  <si>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</si>
  <si>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</si>
  <si>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</si>
  <si>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</si>
  <si>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</si>
  <si>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</si>
  <si>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</si>
  <si>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</si>
  <si>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</si>
  <si>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</si>
  <si>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</si>
  <si>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</si>
  <si>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</si>
  <si>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</si>
  <si>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</si>
  <si>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</si>
  <si>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</si>
  <si>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</si>
  <si>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</si>
  <si>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</si>
  <si>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</si>
  <si>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</si>
  <si>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</si>
  <si>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</si>
  <si>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</si>
  <si>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</si>
  <si>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</si>
  <si>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</si>
  <si>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</si>
  <si>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</si>
  <si>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</si>
  <si>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</si>
  <si>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</si>
  <si>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</si>
  <si>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</si>
  <si>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</si>
  <si>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</si>
  <si>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</si>
  <si>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</si>
  <si>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</si>
  <si>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</si>
  <si>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</si>
  <si>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</si>
  <si>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</si>
  <si>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</si>
  <si>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</si>
  <si>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</si>
  <si>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</si>
  <si>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</si>
  <si>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</si>
  <si>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</si>
  <si>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</si>
  <si>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</si>
  <si>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</si>
  <si>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</si>
  <si>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</si>
  <si>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</si>
  <si>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</si>
  <si>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</si>
  <si>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</si>
  <si>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</si>
  <si>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</si>
  <si>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</si>
  <si>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</si>
  <si>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</si>
  <si>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</si>
  <si>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</si>
  <si>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</si>
  <si>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</si>
  <si>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</si>
  <si>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</si>
  <si>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</si>
  <si>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</si>
  <si>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</si>
  <si>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</si>
  <si>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</si>
  <si>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</si>
  <si>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</si>
  <si>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</si>
  <si>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</si>
  <si>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</si>
  <si>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</si>
  <si>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</si>
  <si>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</si>
  <si>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</si>
  <si>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</si>
  <si>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</si>
  <si>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</si>
  <si>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</si>
  <si>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</si>
  <si>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</si>
  <si>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</si>
  <si>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</si>
  <si>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</si>
  <si>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</si>
  <si>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</si>
  <si>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</si>
  <si>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</si>
  <si>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</si>
  <si>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</si>
  <si>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</si>
  <si>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</si>
  <si>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</si>
  <si>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</si>
  <si>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</si>
  <si>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</si>
  <si>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</si>
  <si>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</si>
  <si>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</si>
  <si>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</si>
  <si>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</si>
  <si>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</si>
  <si>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</si>
  <si>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</si>
  <si>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</si>
  <si>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</si>
  <si>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</si>
  <si>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</si>
  <si>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</si>
  <si>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</si>
  <si>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</si>
  <si>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</si>
  <si>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</si>
  <si>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</si>
  <si>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</si>
  <si>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</si>
  <si>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</si>
  <si>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</si>
  <si>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</si>
  <si>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</si>
  <si>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</si>
  <si>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</si>
  <si>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</si>
  <si>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</si>
  <si>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</si>
  <si>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</si>
  <si>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</si>
  <si>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</si>
  <si>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</si>
  <si>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</si>
  <si>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</si>
  <si>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</si>
  <si>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</si>
  <si>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</si>
  <si>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</si>
  <si>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</si>
  <si>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</si>
  <si>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</si>
  <si>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</si>
  <si>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</si>
  <si>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</si>
  <si>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</si>
  <si>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</si>
  <si>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</si>
  <si>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</si>
  <si>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</si>
  <si>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</si>
  <si>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</si>
  <si>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</si>
  <si>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</si>
  <si>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</si>
  <si>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</si>
  <si>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</si>
  <si>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</si>
  <si>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</si>
  <si>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</si>
  <si>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</si>
  <si>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</si>
  <si>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</si>
  <si>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</si>
  <si>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</si>
  <si>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</si>
  <si>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</si>
  <si>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</si>
  <si>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</si>
  <si>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</si>
  <si>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</si>
  <si>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</si>
  <si>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</si>
  <si>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</si>
  <si>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</si>
  <si>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</si>
  <si>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</si>
  <si>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</si>
  <si>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</si>
  <si>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</si>
  <si>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</si>
  <si>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</si>
  <si>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</si>
  <si>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</si>
  <si>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</si>
  <si>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</si>
  <si>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</si>
  <si>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</si>
  <si>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</si>
  <si>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</si>
  <si>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</si>
  <si>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</si>
  <si>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</si>
  <si>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</si>
  <si>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</si>
  <si>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</si>
  <si>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</si>
  <si>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</si>
  <si>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</si>
  <si>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</si>
  <si>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</si>
  <si>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</si>
  <si>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</si>
  <si>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</si>
  <si>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</si>
  <si>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</si>
  <si>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</si>
  <si>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</si>
  <si>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</si>
  <si>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</si>
  <si>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</si>
  <si>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</si>
  <si>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</si>
  <si>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</si>
  <si>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</si>
  <si>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</si>
  <si>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</si>
  <si>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</si>
  <si>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</si>
  <si>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</si>
  <si>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</si>
  <si>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</si>
  <si>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</si>
  <si>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</si>
  <si>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</si>
  <si>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</si>
  <si>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</si>
  <si>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</si>
  <si>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</si>
  <si>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</si>
  <si>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</si>
  <si>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</si>
  <si>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</si>
  <si>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</si>
  <si>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</si>
  <si>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</si>
  <si>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</si>
  <si>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</si>
  <si>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</si>
  <si>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</si>
  <si>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</si>
  <si>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</si>
  <si>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</si>
  <si>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</si>
  <si>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</si>
  <si>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</si>
  <si>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</si>
  <si>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</si>
  <si>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</si>
  <si>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</si>
  <si>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</si>
  <si>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</si>
  <si>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</si>
  <si>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</si>
  <si>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</si>
  <si>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</si>
  <si>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</si>
  <si>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</si>
  <si>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</si>
  <si>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</si>
  <si>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</si>
  <si>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</si>
  <si>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</si>
  <si>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</si>
  <si>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</si>
  <si>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</si>
  <si>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</si>
  <si>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</si>
  <si>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</si>
  <si>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</si>
  <si>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</si>
  <si>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</si>
  <si>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</si>
  <si>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</si>
  <si>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</si>
  <si>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</si>
  <si>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</si>
  <si>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</si>
  <si>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</si>
  <si>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</si>
  <si>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</si>
  <si>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</si>
  <si>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</si>
  <si>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</si>
  <si>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</si>
  <si>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</si>
  <si>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</si>
  <si>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</si>
  <si>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</si>
  <si>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</si>
  <si>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</si>
  <si>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</si>
  <si>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</si>
  <si>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</si>
  <si>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</si>
  <si>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</si>
  <si>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</si>
  <si>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</si>
  <si>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</si>
  <si>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</si>
  <si>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</si>
  <si>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</si>
  <si>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</si>
  <si>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</si>
  <si>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</si>
  <si>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</si>
  <si>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</si>
  <si>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</si>
  <si>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</si>
  <si>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</si>
  <si>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</si>
  <si>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</si>
  <si>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</si>
  <si>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</si>
  <si>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</si>
  <si>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</si>
  <si>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</si>
  <si>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</si>
  <si>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</si>
  <si>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</si>
  <si>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</si>
  <si>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</si>
  <si>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</si>
  <si>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</si>
  <si>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</si>
  <si>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</si>
  <si>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</si>
  <si>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</si>
  <si>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</si>
  <si>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</si>
  <si>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</si>
  <si>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</si>
  <si>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</si>
  <si>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</si>
  <si>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</si>
  <si>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</si>
  <si>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</si>
  <si>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</si>
  <si>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</si>
  <si>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</si>
  <si>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</si>
  <si>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</si>
  <si>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</si>
  <si>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</si>
  <si>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</si>
  <si>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</si>
  <si>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</si>
  <si>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</si>
  <si>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</si>
  <si>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</si>
  <si>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</si>
  <si>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</si>
  <si>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</si>
  <si>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</si>
  <si>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</si>
  <si>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</si>
  <si>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</si>
  <si>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</si>
  <si>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</si>
  <si>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</si>
  <si>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</si>
  <si>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</si>
  <si>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</si>
  <si>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</si>
  <si>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</si>
  <si>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</si>
  <si>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</si>
  <si>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</si>
  <si>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</si>
  <si>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</si>
  <si>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</si>
  <si>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</si>
  <si>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</si>
  <si>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</si>
  <si>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</si>
  <si>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</si>
  <si>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</si>
  <si>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</si>
  <si>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</si>
  <si>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</si>
  <si>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</si>
  <si>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</si>
  <si>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</si>
  <si>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</si>
  <si>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</si>
  <si>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</si>
  <si>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</si>
  <si>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</si>
  <si>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</si>
  <si>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</si>
  <si>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</si>
  <si>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</si>
  <si>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</si>
  <si>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</si>
  <si>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</si>
  <si>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</si>
  <si>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</si>
  <si>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</si>
  <si>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</si>
  <si>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</si>
  <si>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</si>
  <si>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</si>
  <si>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</si>
  <si>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</si>
  <si>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</si>
  <si>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</si>
  <si>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</si>
  <si>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</si>
  <si>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</si>
  <si>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</si>
  <si>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</si>
  <si>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</si>
  <si>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</si>
  <si>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</si>
  <si>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</si>
  <si>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</si>
  <si>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</si>
  <si>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</si>
  <si>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</si>
  <si>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</si>
  <si>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</si>
  <si>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</si>
  <si>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</si>
  <si>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</si>
  <si>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</si>
  <si>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</si>
  <si>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</si>
  <si>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</si>
  <si>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</si>
  <si>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</si>
  <si>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</si>
  <si>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</si>
  <si>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</si>
  <si>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</si>
  <si>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</si>
  <si>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</si>
  <si>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</si>
  <si>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</si>
  <si>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</si>
  <si>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</si>
  <si>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</si>
  <si>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</si>
  <si>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</si>
  <si>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</si>
  <si>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</si>
  <si>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</si>
  <si>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</si>
  <si>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</si>
  <si>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</si>
  <si>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</si>
  <si>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</si>
  <si>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</si>
  <si>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</si>
  <si>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</si>
  <si>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</si>
  <si>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</si>
  <si>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</si>
  <si>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</si>
  <si>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</si>
  <si>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</si>
  <si>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</si>
  <si>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</si>
  <si>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</si>
  <si>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</si>
  <si>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</si>
  <si>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</si>
  <si>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</si>
  <si>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</si>
  <si>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</si>
  <si>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</si>
  <si>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</si>
  <si>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</si>
  <si>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</si>
  <si>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</si>
  <si>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</si>
  <si>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</si>
  <si>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</si>
  <si>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</si>
  <si>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</si>
  <si>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</si>
  <si>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</si>
  <si>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</si>
  <si>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</si>
  <si>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</si>
  <si>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</si>
  <si>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</si>
  <si>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</si>
  <si>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</si>
  <si>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</si>
  <si>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</si>
  <si>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</si>
  <si>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</si>
  <si>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</si>
  <si>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</si>
  <si>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</si>
  <si>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</si>
  <si>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</si>
  <si>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</si>
  <si>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</si>
  <si>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</si>
  <si>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</si>
  <si>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</si>
  <si>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</si>
  <si>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</si>
  <si>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</si>
  <si>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</si>
  <si>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</si>
  <si>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</si>
  <si>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</si>
  <si>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</si>
  <si>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</si>
  <si>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</si>
  <si>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</si>
  <si>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</si>
  <si>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</si>
  <si>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</si>
  <si>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</si>
  <si>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</si>
  <si>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</si>
  <si>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</si>
  <si>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</si>
  <si>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</si>
  <si>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</si>
  <si>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</si>
  <si>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</si>
  <si>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</si>
  <si>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</si>
  <si>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</si>
  <si>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</si>
  <si>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</si>
  <si>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</si>
  <si>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</si>
  <si>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</si>
  <si>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</si>
  <si>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</si>
  <si>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</si>
  <si>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</si>
  <si>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</si>
  <si>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</si>
  <si>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</si>
  <si>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</si>
  <si>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</si>
  <si>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</si>
  <si>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</si>
  <si>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</si>
  <si>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</si>
  <si>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</si>
  <si>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</si>
  <si>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</si>
  <si>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</si>
  <si>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</si>
  <si>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</si>
  <si>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</si>
  <si>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</si>
  <si>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</si>
  <si>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</si>
  <si>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</si>
  <si>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</si>
  <si>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</si>
  <si>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</si>
  <si>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</si>
  <si>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</si>
  <si>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</si>
  <si>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</si>
  <si>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</si>
  <si>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</si>
  <si>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</si>
  <si>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</si>
  <si>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</si>
  <si>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</si>
  <si>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</si>
  <si>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</si>
  <si>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</si>
  <si>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</si>
  <si>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</si>
  <si>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</si>
  <si>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</si>
  <si>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</si>
  <si>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</si>
  <si>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</si>
  <si>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</si>
  <si>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</si>
  <si>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</si>
  <si>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</si>
  <si>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</si>
  <si>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</si>
  <si>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</si>
  <si>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</si>
  <si>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</si>
  <si>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</si>
  <si>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</si>
  <si>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</si>
  <si>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</si>
  <si>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</si>
  <si>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</si>
  <si>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</si>
  <si>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</si>
  <si>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</si>
  <si>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</si>
  <si>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</si>
  <si>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</si>
  <si>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</si>
  <si>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</si>
  <si>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</si>
  <si>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</si>
  <si>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</si>
  <si>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</si>
  <si>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</si>
  <si>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</si>
  <si>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</si>
  <si>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</si>
  <si>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</si>
  <si>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</si>
  <si>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</si>
  <si>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</si>
  <si>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</si>
  <si>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</si>
  <si>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</si>
  <si>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</si>
  <si>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</si>
  <si>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</si>
  <si>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</si>
  <si>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</si>
  <si>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</si>
  <si>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</si>
  <si>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</si>
  <si>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</si>
  <si>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</si>
  <si>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</si>
  <si>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</si>
  <si>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</si>
  <si>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</si>
  <si>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</si>
  <si>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</si>
  <si>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</si>
  <si>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</si>
  <si>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</si>
  <si>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</si>
  <si>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</si>
  <si>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</si>
  <si>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</si>
  <si>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</si>
  <si>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</si>
  <si>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</si>
  <si>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</si>
  <si>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</si>
  <si>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</si>
  <si>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</si>
  <si>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</si>
  <si>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</si>
  <si>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</si>
  <si>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</si>
  <si>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</si>
  <si>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</si>
  <si>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</si>
  <si>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</si>
  <si>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</si>
  <si>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</si>
  <si>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</si>
  <si>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</si>
  <si>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</si>
  <si>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</si>
  <si>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</si>
  <si>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</si>
  <si>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</si>
  <si>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</si>
  <si>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</si>
  <si>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</si>
  <si>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</si>
  <si>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</si>
  <si>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</si>
  <si>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</si>
  <si>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</si>
  <si>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</si>
  <si>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</si>
  <si>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</si>
  <si>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</si>
  <si>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</si>
  <si>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</si>
  <si>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</si>
  <si>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</si>
  <si>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</si>
  <si>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</si>
  <si>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</si>
  <si>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</si>
  <si>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</si>
  <si>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</si>
  <si>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</si>
  <si>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</si>
  <si>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</si>
  <si>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</si>
  <si>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</si>
  <si>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</si>
  <si>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</si>
  <si>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</si>
  <si>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</si>
  <si>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</si>
  <si>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</si>
  <si>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</si>
  <si>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</si>
  <si>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</si>
  <si>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</si>
  <si>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</si>
  <si>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</si>
  <si>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</si>
  <si>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</si>
  <si>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</si>
  <si>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</si>
  <si>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</si>
  <si>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</si>
  <si>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</si>
  <si>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</si>
  <si>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</si>
  <si>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</si>
  <si>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</si>
  <si>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</si>
  <si>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</si>
  <si>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</si>
  <si>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</si>
  <si>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</si>
  <si>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</si>
  <si>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</si>
  <si>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</si>
  <si>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</si>
  <si>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</si>
  <si>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</si>
  <si>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</si>
  <si>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</si>
  <si>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</si>
  <si>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</si>
  <si>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</si>
  <si>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</si>
  <si>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</si>
  <si>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</si>
  <si>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</si>
  <si>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</si>
  <si>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</si>
  <si>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</si>
  <si>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</si>
  <si>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</si>
  <si>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</si>
  <si>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</si>
  <si>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</si>
  <si>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</si>
  <si>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</si>
  <si>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</si>
  <si>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</si>
  <si>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</si>
  <si>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</si>
  <si>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</si>
  <si>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</si>
  <si>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</si>
  <si>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</si>
  <si>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</si>
  <si>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</si>
  <si>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</si>
  <si>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</si>
  <si>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</si>
  <si>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</si>
  <si>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</si>
  <si>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</si>
  <si>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</si>
  <si>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</si>
  <si>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</si>
  <si>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</si>
  <si>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</si>
  <si>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</si>
  <si>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</si>
  <si>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</si>
  <si>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</si>
  <si>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</si>
  <si>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</si>
  <si>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</si>
  <si>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</si>
  <si>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</si>
  <si>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</si>
  <si>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</si>
  <si>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</si>
  <si>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</si>
  <si>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</si>
  <si>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</si>
  <si>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</si>
  <si>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</si>
  <si>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</si>
  <si>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</si>
  <si>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</si>
  <si>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</si>
  <si>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</si>
  <si>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</si>
  <si>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</si>
  <si>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</si>
  <si>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</si>
  <si>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</si>
  <si>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</si>
  <si>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</si>
  <si>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</si>
  <si>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</si>
  <si>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</si>
  <si>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</si>
  <si>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</si>
  <si>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</si>
  <si>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</si>
  <si>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</si>
  <si>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</si>
  <si>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</si>
  <si>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</si>
  <si>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</si>
  <si>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</si>
  <si>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</si>
  <si>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</si>
  <si>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</si>
  <si>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</si>
  <si>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</si>
  <si>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</si>
  <si>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</si>
  <si>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</si>
  <si>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</si>
  <si>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</si>
  <si>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</si>
  <si>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</si>
  <si>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</si>
  <si>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</si>
  <si>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</si>
  <si>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</si>
  <si>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</si>
  <si>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</si>
  <si>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</si>
  <si>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</si>
  <si>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</si>
  <si>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</si>
  <si>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</si>
  <si>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</si>
  <si>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</si>
  <si>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</si>
  <si>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</si>
  <si>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</si>
  <si>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</si>
  <si>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</si>
  <si>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</si>
  <si>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</si>
  <si>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</si>
  <si>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</si>
  <si>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</si>
  <si>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</si>
  <si>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</si>
  <si>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</si>
  <si>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</si>
  <si>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</si>
  <si>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</si>
  <si>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</si>
  <si>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</si>
  <si>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</si>
  <si>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</si>
  <si>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</si>
  <si>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</si>
  <si>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</si>
  <si>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</si>
  <si>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</si>
  <si>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</si>
  <si>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</si>
  <si>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</si>
  <si>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</si>
  <si>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</si>
  <si>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</si>
  <si>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</si>
  <si>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</si>
  <si>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</si>
  <si>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</si>
  <si>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</si>
  <si>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</si>
  <si>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</si>
  <si>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</si>
  <si>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</si>
  <si>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</si>
  <si>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</si>
  <si>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</si>
  <si>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</si>
  <si>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</si>
  <si>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</si>
  <si>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</si>
  <si>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</si>
  <si>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</si>
  <si>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</si>
  <si>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</si>
  <si>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</si>
  <si>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</si>
  <si>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</si>
  <si>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</si>
  <si>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</si>
  <si>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</si>
  <si>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</si>
  <si>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</si>
  <si>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</si>
  <si>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</si>
  <si>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</si>
  <si>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</si>
  <si>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</si>
  <si>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</si>
  <si>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</si>
  <si>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</si>
  <si>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</si>
  <si>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</si>
  <si>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</si>
  <si>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</si>
  <si>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</si>
  <si>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</si>
  <si>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</si>
  <si>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</si>
  <si>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</si>
  <si>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</si>
  <si>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</si>
  <si>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</si>
  <si>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</si>
  <si>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</si>
  <si>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</si>
  <si>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</si>
  <si>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</si>
  <si>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</si>
  <si>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</si>
  <si>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</si>
  <si>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</si>
  <si>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</si>
  <si>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</si>
  <si>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</si>
  <si>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</si>
  <si>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</si>
  <si>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</si>
  <si>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</si>
  <si>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</si>
  <si>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</si>
  <si>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</si>
  <si>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</si>
  <si>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</si>
  <si>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</si>
  <si>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</si>
  <si>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</si>
  <si>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</si>
  <si>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</si>
  <si>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</si>
  <si>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</si>
  <si>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</si>
  <si>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</si>
  <si>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</si>
  <si>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</si>
  <si>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</si>
  <si>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</si>
  <si>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</si>
  <si>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</si>
  <si>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</si>
  <si>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</si>
  <si>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</si>
  <si>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</si>
  <si>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</si>
  <si>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</si>
  <si>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</si>
  <si>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</si>
  <si>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</si>
  <si>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</si>
  <si>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</si>
  <si>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</si>
  <si>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</si>
  <si>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</si>
  <si>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</si>
  <si>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</si>
  <si>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</si>
  <si>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</si>
  <si>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</si>
  <si>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</si>
  <si>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</si>
  <si>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</si>
  <si>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</si>
  <si>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</si>
  <si>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</si>
  <si>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</si>
  <si>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</si>
  <si>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</si>
  <si>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</si>
  <si>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</si>
  <si>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</si>
  <si>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</si>
  <si>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</si>
  <si>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</si>
  <si>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</si>
  <si>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</si>
  <si>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</si>
  <si>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</si>
  <si>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</si>
  <si>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</si>
  <si>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</si>
  <si>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</si>
  <si>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</si>
  <si>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</si>
  <si>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</si>
  <si>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</si>
  <si>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</si>
  <si>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</si>
  <si>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</si>
  <si>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</si>
  <si>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</si>
  <si>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</si>
  <si>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</si>
  <si>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</si>
  <si>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</si>
  <si>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</si>
  <si>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</si>
  <si>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</si>
  <si>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</si>
  <si>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</si>
  <si>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</si>
  <si>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</si>
  <si>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</si>
  <si>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</si>
  <si>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</si>
  <si>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</si>
  <si>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</si>
  <si>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</si>
  <si>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</si>
  <si>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</si>
  <si>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</si>
  <si>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</si>
  <si>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</si>
  <si>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</si>
  <si>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</si>
  <si>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</si>
  <si>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</si>
  <si>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</si>
  <si>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</si>
  <si>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</si>
  <si>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</si>
  <si>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</si>
  <si>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</si>
  <si>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</si>
  <si>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</si>
  <si>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</si>
  <si>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</si>
  <si>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</si>
  <si>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</si>
  <si>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</si>
  <si>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</si>
  <si>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</si>
  <si>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</si>
  <si>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</si>
  <si>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</si>
  <si>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</si>
  <si>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</si>
  <si>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</si>
  <si>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</si>
  <si>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</si>
  <si>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</si>
  <si>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</si>
  <si>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</si>
  <si>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</si>
  <si>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</si>
  <si>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</si>
  <si>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</si>
  <si>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</si>
  <si>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</si>
  <si>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</si>
  <si>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</si>
  <si>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</si>
  <si>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</si>
  <si>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</si>
  <si>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</si>
  <si>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</si>
  <si>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</si>
  <si>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</si>
  <si>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</si>
  <si>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</si>
  <si>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</si>
  <si>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</si>
  <si>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</si>
  <si>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</si>
  <si>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</si>
  <si>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</si>
  <si>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</si>
  <si>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</si>
  <si>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</si>
  <si>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</si>
  <si>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</si>
  <si>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</si>
  <si>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</si>
  <si>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</si>
  <si>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</si>
  <si>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</si>
  <si>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</si>
  <si>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</si>
  <si>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</si>
  <si>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</si>
  <si>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</si>
  <si>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</si>
  <si>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</si>
  <si>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</si>
  <si>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</si>
  <si>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</si>
  <si>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</si>
  <si>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</si>
  <si>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</si>
  <si>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</si>
  <si>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</si>
  <si>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</si>
  <si>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</si>
  <si>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</si>
  <si>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</si>
  <si>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</si>
  <si>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</si>
  <si>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</si>
  <si>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</si>
  <si>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</si>
  <si>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</si>
  <si>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</si>
  <si>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</si>
  <si>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</si>
  <si>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</si>
  <si>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</si>
  <si>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</si>
  <si>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</si>
  <si>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</si>
  <si>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</si>
  <si>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</si>
  <si>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</si>
  <si>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</si>
  <si>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</si>
  <si>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</si>
  <si>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</si>
  <si>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</si>
  <si>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</si>
  <si>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</si>
  <si>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</si>
  <si>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</si>
  <si>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</si>
  <si>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</si>
  <si>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</si>
  <si>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</si>
  <si>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</si>
  <si>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</si>
  <si>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</si>
  <si>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</si>
  <si>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</si>
  <si>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</si>
  <si>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</si>
  <si>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</si>
  <si>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</si>
  <si>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</si>
  <si>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</si>
  <si>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</si>
  <si>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</si>
  <si>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</si>
  <si>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</si>
  <si>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</si>
  <si>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</si>
  <si>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</si>
  <si>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</si>
  <si>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</si>
  <si>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</si>
  <si>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</si>
  <si>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</si>
  <si>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</si>
  <si>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</si>
  <si>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</si>
  <si>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</si>
  <si>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</si>
  <si>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</si>
  <si>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</si>
  <si>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</si>
  <si>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</si>
  <si>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</si>
  <si>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</si>
  <si>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</si>
  <si>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</si>
  <si>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</si>
  <si>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</si>
  <si>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</si>
  <si>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</si>
  <si>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</si>
  <si>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</si>
  <si>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</si>
  <si>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</si>
  <si>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</si>
  <si>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</si>
  <si>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</si>
  <si>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</si>
  <si>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</si>
  <si>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</si>
  <si>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</si>
  <si>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</si>
  <si>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</si>
  <si>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</si>
  <si>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</si>
  <si>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</si>
  <si>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</si>
  <si>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</si>
  <si>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</si>
  <si>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</si>
  <si>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</si>
  <si>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</si>
  <si>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</si>
  <si>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</si>
  <si>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</si>
  <si>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</si>
  <si>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</si>
  <si>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</si>
  <si>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</si>
  <si>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</si>
  <si>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</si>
  <si>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</si>
  <si>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</si>
  <si>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</si>
  <si>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</si>
  <si>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</si>
  <si>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</si>
  <si>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</si>
  <si>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</si>
  <si>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</si>
  <si>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</si>
  <si>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</si>
  <si>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</si>
  <si>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</si>
  <si>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</si>
  <si>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</si>
  <si>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</si>
  <si>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</si>
  <si>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</si>
  <si>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</si>
  <si>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</si>
  <si>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</si>
  <si>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</si>
  <si>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</si>
  <si>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</si>
  <si>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</si>
  <si>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</si>
  <si>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</si>
  <si>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</si>
  <si>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</si>
  <si>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</si>
  <si>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</si>
  <si>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</si>
  <si>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</si>
  <si>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</si>
  <si>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</si>
  <si>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</si>
  <si>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</si>
  <si>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</si>
  <si>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</si>
  <si>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</si>
  <si>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</si>
  <si>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</si>
  <si>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</si>
  <si>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</si>
  <si>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</si>
  <si>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</si>
  <si>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</si>
  <si>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</si>
  <si>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</si>
  <si>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</si>
  <si>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</si>
  <si>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</si>
  <si>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</si>
  <si>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</si>
  <si>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</si>
  <si>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</si>
  <si>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</si>
  <si>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</si>
  <si>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</si>
  <si>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</si>
  <si>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</si>
  <si>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</si>
  <si>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</si>
  <si>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</si>
  <si>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</si>
  <si>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</si>
  <si>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</si>
  <si>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</si>
  <si>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</si>
  <si>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</si>
  <si>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</si>
  <si>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</si>
  <si>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</si>
  <si>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</si>
  <si>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</si>
  <si>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</si>
  <si>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</si>
  <si>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</si>
  <si>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</si>
  <si>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</si>
  <si>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</si>
  <si>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</si>
  <si>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</si>
  <si>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</si>
  <si>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</si>
  <si>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</si>
  <si>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</si>
  <si>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</si>
  <si>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</si>
  <si>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</si>
  <si>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</si>
  <si>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</si>
  <si>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</si>
  <si>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</si>
  <si>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</si>
  <si>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</si>
  <si>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</si>
  <si>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</si>
  <si>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</si>
  <si>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</si>
  <si>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</si>
  <si>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</si>
  <si>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</si>
  <si>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</si>
  <si>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</si>
  <si>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</si>
  <si>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</si>
  <si>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</si>
  <si>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</si>
  <si>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</si>
  <si>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</si>
  <si>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</si>
  <si>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</si>
  <si>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</si>
  <si>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</si>
  <si>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</si>
  <si>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</si>
  <si>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</si>
  <si>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</si>
  <si>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</si>
  <si>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</si>
  <si>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</si>
  <si>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</si>
  <si>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</si>
  <si>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</si>
  <si>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</si>
  <si>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</si>
  <si>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</si>
  <si>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</si>
  <si>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</si>
  <si>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</si>
  <si>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</si>
  <si>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</si>
  <si>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</si>
  <si>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</si>
  <si>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</si>
  <si>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</si>
  <si>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</si>
  <si>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</si>
  <si>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</si>
  <si>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</si>
  <si>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</si>
  <si>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</si>
  <si>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</si>
  <si>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</si>
  <si>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</si>
  <si>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</si>
  <si>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</si>
  <si>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</si>
  <si>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</si>
  <si>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</si>
  <si>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</si>
  <si>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</si>
  <si>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</si>
  <si>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</si>
  <si>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</si>
  <si>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</si>
  <si>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</si>
  <si>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</si>
  <si>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</si>
  <si>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</si>
  <si>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</si>
  <si>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</si>
  <si>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</si>
  <si>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</si>
  <si>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</si>
  <si>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</si>
  <si>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</si>
  <si>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</si>
  <si>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</si>
  <si>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</si>
  <si>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</si>
  <si>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</si>
  <si>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</si>
  <si>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</si>
  <si>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</si>
  <si>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</si>
  <si>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</si>
  <si>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</si>
  <si>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</si>
  <si>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</si>
  <si>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</si>
  <si>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</si>
  <si>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</si>
  <si>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</si>
  <si>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</si>
  <si>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</si>
  <si>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</si>
  <si>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</si>
  <si>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</si>
  <si>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</si>
  <si>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</si>
  <si>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</si>
  <si>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</si>
  <si>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</si>
  <si>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</si>
  <si>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</si>
  <si>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</si>
  <si>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</si>
  <si>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</si>
  <si>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</si>
  <si>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</si>
  <si>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</si>
  <si>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</si>
  <si>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</si>
  <si>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</si>
  <si>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</si>
  <si>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</si>
  <si>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</si>
  <si>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</si>
  <si>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</si>
  <si>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</si>
  <si>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</si>
  <si>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</si>
  <si>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</si>
  <si>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</si>
  <si>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</si>
  <si>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</si>
  <si>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</si>
  <si>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</si>
  <si>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</si>
  <si>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</si>
  <si>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</si>
  <si>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</si>
  <si>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</si>
  <si>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</si>
  <si>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</si>
  <si>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</si>
  <si>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</si>
  <si>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</si>
  <si>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</si>
  <si>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</si>
  <si>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</si>
  <si>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</si>
  <si>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</si>
  <si>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</si>
  <si>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</si>
  <si>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</si>
  <si>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</si>
  <si>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</si>
  <si>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</si>
  <si>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</si>
  <si>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</si>
  <si>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</si>
  <si>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</si>
  <si>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</si>
  <si>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</si>
  <si>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</si>
  <si>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</si>
  <si>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</si>
  <si>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</si>
  <si>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</si>
  <si>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</si>
  <si>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</si>
  <si>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</si>
  <si>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</si>
  <si>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</si>
  <si>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</si>
  <si>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</si>
  <si>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</si>
  <si>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</si>
  <si>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</si>
  <si>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</si>
  <si>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</si>
  <si>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</si>
  <si>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</si>
  <si>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</si>
  <si>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</si>
  <si>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</si>
  <si>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</si>
  <si>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</si>
  <si>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</si>
  <si>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</si>
  <si>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</si>
  <si>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</si>
  <si>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</si>
  <si>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</si>
  <si>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</si>
  <si>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</si>
  <si>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</si>
  <si>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</si>
  <si>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</si>
  <si>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</si>
  <si>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</si>
  <si>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</si>
  <si>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</si>
  <si>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</si>
  <si>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</si>
  <si>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</si>
  <si>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</si>
  <si>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</si>
  <si>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</si>
  <si>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</si>
  <si>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</si>
  <si>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</si>
  <si>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</si>
  <si>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</si>
  <si>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</si>
  <si>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</si>
  <si>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</si>
  <si>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</si>
  <si>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</si>
  <si>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</si>
  <si>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</si>
  <si>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</si>
  <si>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</si>
  <si>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</si>
  <si>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</si>
  <si>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</si>
  <si>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</si>
  <si>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</si>
  <si>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</si>
  <si>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</si>
  <si>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</si>
  <si>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</si>
  <si>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</si>
  <si>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</si>
  <si>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</si>
  <si>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</si>
  <si>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</si>
  <si>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</si>
  <si>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</si>
  <si>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</si>
  <si>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</si>
  <si>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</si>
  <si>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</si>
  <si>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</si>
  <si>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</si>
  <si>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</si>
  <si>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</si>
  <si>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</si>
  <si>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</si>
  <si>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</si>
  <si>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</si>
  <si>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</si>
  <si>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</si>
  <si>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</si>
  <si>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</si>
  <si>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</si>
  <si>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</si>
  <si>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</si>
  <si>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</si>
  <si>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</si>
  <si>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</si>
  <si>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</si>
  <si>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</si>
  <si>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</si>
  <si>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</si>
  <si>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</si>
  <si>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</si>
  <si>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</si>
  <si>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</si>
  <si>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</si>
  <si>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</si>
  <si>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</si>
  <si>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</si>
  <si>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</si>
  <si>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</si>
  <si>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</si>
  <si>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</si>
  <si>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</si>
  <si>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</si>
  <si>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</si>
  <si>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</si>
  <si>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</si>
  <si>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</si>
  <si>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</si>
  <si>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</si>
  <si>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</si>
  <si>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</si>
  <si>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</si>
  <si>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</si>
  <si>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</si>
  <si>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</si>
  <si>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</si>
  <si>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</si>
  <si>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</si>
  <si>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</si>
  <si>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</si>
  <si>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</si>
  <si>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</si>
  <si>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</si>
  <si>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</si>
  <si>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</si>
  <si>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</si>
  <si>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</si>
  <si>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</si>
  <si>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</si>
  <si>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</si>
  <si>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</si>
  <si>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</si>
  <si>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</si>
  <si>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</si>
  <si>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</si>
  <si>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</si>
  <si>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</si>
  <si>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</si>
  <si>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</si>
  <si>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</si>
  <si>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</si>
  <si>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</si>
  <si>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</si>
  <si>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</si>
  <si>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</si>
  <si>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</si>
  <si>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</si>
  <si>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</si>
  <si>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</si>
  <si>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</si>
  <si>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</si>
  <si>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</si>
  <si>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</si>
  <si>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</si>
  <si>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</si>
  <si>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</si>
  <si>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</si>
  <si>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</si>
  <si>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</si>
  <si>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</si>
  <si>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</si>
  <si>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</si>
  <si>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</si>
  <si>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</si>
  <si>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</si>
  <si>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</si>
  <si>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</si>
  <si>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</si>
  <si>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</si>
  <si>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</si>
  <si>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</si>
  <si>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</si>
  <si>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</si>
  <si>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</si>
  <si>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</si>
  <si>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</si>
  <si>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</si>
  <si>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</si>
  <si>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</si>
  <si>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</si>
  <si>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</si>
  <si>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</si>
  <si>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</si>
  <si>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</si>
  <si>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</si>
  <si>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</si>
  <si>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</si>
  <si>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</si>
  <si>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</si>
  <si>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</si>
  <si>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</si>
  <si>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</si>
  <si>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</si>
  <si>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</si>
  <si>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</si>
  <si>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</si>
  <si>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</si>
  <si>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</si>
  <si>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</si>
  <si>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</si>
  <si>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</si>
  <si>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</si>
  <si>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</si>
  <si>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</si>
  <si>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</si>
  <si>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</si>
  <si>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</si>
  <si>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</si>
  <si>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</si>
  <si>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</si>
  <si>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</si>
  <si>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</si>
  <si>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</si>
  <si>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</si>
  <si>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</si>
  <si>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</si>
  <si>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</si>
  <si>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</si>
  <si>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</si>
  <si>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</si>
  <si>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</si>
  <si>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</si>
  <si>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</si>
  <si>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</si>
  <si>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</si>
  <si>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</si>
  <si>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</si>
  <si>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</si>
  <si>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</si>
  <si>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</si>
  <si>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</si>
  <si>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</si>
  <si>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</si>
  <si>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</si>
  <si>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</si>
  <si>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</si>
  <si>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</si>
  <si>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</si>
  <si>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</si>
  <si>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</si>
  <si>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</si>
  <si>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</si>
  <si>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</si>
  <si>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</si>
  <si>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</si>
  <si>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</si>
  <si>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</si>
  <si>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</si>
  <si>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</si>
  <si>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</si>
  <si>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</si>
  <si>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</si>
  <si>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</si>
  <si>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</si>
  <si>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</si>
  <si>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</si>
  <si>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</si>
  <si>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</si>
  <si>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</si>
  <si>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</si>
  <si>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</si>
  <si>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</si>
  <si>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</si>
  <si>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</si>
  <si>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</si>
  <si>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</si>
  <si>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</si>
  <si>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</si>
  <si>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</si>
  <si>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</si>
  <si>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</si>
  <si>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</si>
  <si>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</si>
  <si>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</si>
  <si>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</si>
  <si>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</si>
  <si>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</si>
  <si>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</si>
  <si>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</si>
  <si>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</si>
  <si>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</si>
  <si>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</si>
  <si>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</si>
  <si>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</si>
  <si>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</si>
  <si>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</si>
  <si>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</si>
  <si>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</si>
  <si>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</si>
  <si>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</si>
  <si>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</si>
  <si>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</si>
  <si>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</si>
  <si>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</si>
  <si>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</si>
  <si>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</si>
  <si>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</si>
  <si>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</si>
  <si>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</si>
  <si>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</si>
  <si>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</si>
  <si>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</si>
  <si>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</si>
  <si>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</si>
  <si>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</si>
  <si>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</si>
  <si>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</si>
  <si>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</si>
  <si>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</si>
  <si>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</si>
  <si>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</si>
  <si>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</si>
  <si>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</si>
  <si>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</si>
  <si>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</si>
  <si>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</si>
  <si>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</si>
  <si>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</si>
  <si>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</si>
  <si>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</si>
  <si>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</si>
  <si>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</si>
  <si>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</si>
  <si>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</si>
  <si>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</si>
  <si>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</si>
  <si>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</si>
  <si>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</si>
  <si>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</si>
  <si>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</si>
  <si>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</si>
  <si>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</si>
  <si>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</si>
  <si>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</si>
  <si>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</si>
  <si>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</si>
  <si>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</si>
  <si>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</si>
  <si>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</si>
  <si>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</si>
  <si>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</si>
  <si>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</si>
  <si>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</si>
  <si>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</si>
  <si>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</si>
  <si>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</si>
  <si>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</si>
  <si>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</si>
  <si>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</si>
  <si>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</si>
  <si>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</si>
  <si>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</si>
  <si>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</si>
  <si>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</si>
  <si>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</si>
  <si>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</si>
  <si>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</si>
  <si>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</si>
  <si>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</si>
  <si>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</si>
  <si>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</si>
  <si>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</si>
  <si>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</si>
  <si>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</si>
  <si>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</si>
  <si>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</si>
  <si>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</si>
  <si>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</si>
  <si>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</si>
  <si>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</si>
  <si>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</si>
  <si>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</si>
  <si>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</si>
  <si>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</si>
  <si>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</si>
  <si>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</si>
  <si>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</si>
  <si>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</si>
  <si>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</si>
  <si>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</si>
  <si>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</si>
  <si>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</si>
  <si>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</si>
  <si>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</si>
  <si>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</si>
  <si>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</si>
  <si>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</si>
  <si>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</si>
  <si>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</si>
  <si>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</si>
  <si>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</si>
  <si>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</si>
  <si>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</si>
  <si>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</si>
  <si>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</si>
  <si>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</si>
  <si>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</si>
  <si>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</si>
  <si>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</si>
  <si>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</si>
  <si>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</si>
  <si>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</si>
  <si>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</si>
  <si>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</si>
  <si>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</si>
  <si>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</si>
  <si>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</si>
  <si>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</si>
  <si>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</si>
  <si>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</si>
  <si>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</si>
  <si>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</si>
  <si>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</si>
  <si>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</si>
  <si>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</si>
  <si>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</si>
  <si>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</si>
  <si>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</si>
  <si>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</si>
  <si>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</si>
  <si>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</si>
  <si>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</si>
  <si>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</si>
  <si>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</si>
  <si>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</si>
  <si>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</si>
  <si>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</si>
  <si>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</si>
  <si>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</si>
  <si>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</si>
  <si>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</si>
  <si>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</si>
  <si>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</si>
  <si>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</si>
  <si>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</si>
  <si>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</si>
  <si>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</si>
  <si>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</si>
  <si>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</si>
  <si>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</si>
  <si>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</si>
  <si>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</si>
  <si>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</si>
  <si>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</si>
  <si>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</si>
  <si>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</si>
  <si>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</si>
  <si>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</si>
  <si>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</si>
  <si>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</si>
  <si>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</si>
  <si>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</si>
  <si>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</si>
  <si>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</si>
  <si>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</si>
  <si>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</si>
  <si>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</si>
  <si>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</si>
  <si>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</si>
  <si>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</si>
  <si>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</si>
  <si>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</si>
  <si>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</si>
  <si>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</si>
  <si>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</si>
  <si>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</si>
  <si>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</si>
  <si>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</si>
  <si>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</si>
  <si>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</si>
  <si>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</si>
  <si>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</si>
  <si>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</si>
  <si>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</si>
  <si>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</si>
  <si>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</si>
  <si>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</si>
  <si>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</si>
  <si>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</si>
  <si>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</si>
  <si>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</si>
  <si>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</si>
  <si>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</si>
  <si>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</si>
  <si>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</si>
  <si>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</si>
  <si>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</si>
  <si>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</si>
  <si>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</si>
  <si>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</si>
  <si>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</si>
  <si>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</si>
  <si>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</si>
  <si>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</si>
  <si>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</si>
  <si>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</si>
  <si>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</si>
  <si>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</si>
  <si>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</si>
  <si>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</si>
  <si>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</si>
  <si>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</si>
  <si>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</si>
  <si>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</si>
  <si>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</si>
  <si>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</si>
  <si>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</si>
  <si>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</si>
  <si>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</si>
  <si>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</si>
  <si>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</si>
  <si>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</si>
  <si>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</si>
  <si>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</si>
  <si>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</si>
  <si>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</si>
  <si>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</si>
  <si>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</si>
  <si>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</si>
  <si>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</si>
  <si>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</si>
  <si>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</si>
  <si>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</si>
  <si>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</si>
  <si>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</si>
  <si>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</si>
  <si>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</si>
  <si>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</si>
  <si>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</si>
  <si>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</si>
  <si>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</si>
  <si>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</si>
  <si>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</si>
  <si>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</si>
  <si>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</si>
  <si>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</si>
  <si>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</si>
  <si>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</si>
  <si>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</si>
  <si>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</si>
  <si>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</si>
  <si>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</si>
  <si>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</si>
  <si>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</si>
  <si>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</si>
  <si>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</si>
  <si>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</si>
  <si>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</si>
  <si>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</si>
  <si>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</si>
  <si>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</si>
  <si>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</si>
  <si>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</si>
  <si>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</si>
  <si>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</si>
  <si>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</si>
  <si>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</si>
  <si>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</si>
  <si>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</si>
  <si>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</si>
  <si>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</si>
  <si>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</si>
  <si>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</si>
  <si>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</si>
  <si>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</si>
  <si>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</si>
  <si>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</si>
  <si>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</si>
  <si>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</si>
  <si>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</si>
  <si>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</si>
  <si>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</si>
  <si>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</si>
  <si>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</si>
  <si>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</si>
  <si>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</si>
  <si>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</si>
  <si>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</si>
  <si>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</si>
  <si>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</si>
  <si>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</si>
  <si>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</si>
  <si>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</si>
  <si>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</si>
  <si>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</si>
  <si>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</si>
  <si>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</si>
  <si>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</si>
  <si>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</si>
  <si>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</si>
  <si>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</si>
  <si>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</si>
  <si>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</si>
  <si>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</si>
  <si>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</si>
  <si>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</si>
  <si>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</si>
  <si>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</si>
  <si>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</si>
  <si>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</si>
  <si>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</si>
  <si>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</si>
  <si>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</si>
  <si>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</si>
  <si>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</si>
  <si>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</si>
  <si>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</si>
  <si>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</si>
  <si>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</si>
  <si>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</si>
  <si>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</si>
  <si>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</si>
  <si>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</si>
  <si>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</si>
  <si>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</si>
  <si>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</si>
  <si>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</si>
  <si>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</si>
  <si>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</si>
  <si>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</si>
  <si>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</si>
  <si>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</si>
  <si>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</si>
  <si>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</si>
  <si>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</si>
  <si>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</si>
  <si>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</si>
  <si>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</si>
  <si>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</si>
  <si>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</si>
  <si>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</si>
  <si>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</si>
  <si>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</si>
  <si>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</si>
  <si>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</si>
  <si>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</si>
  <si>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</si>
  <si>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</si>
  <si>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</si>
  <si>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</si>
  <si>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</si>
  <si>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</si>
  <si>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</si>
  <si>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</si>
  <si>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</si>
  <si>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</si>
  <si>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</si>
  <si>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</si>
  <si>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</si>
  <si>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</si>
  <si>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</si>
  <si>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</si>
  <si>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</si>
  <si>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</si>
  <si>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</si>
  <si>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</si>
  <si>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</si>
  <si>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</si>
  <si>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</si>
  <si>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</si>
  <si>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</si>
  <si>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</si>
  <si>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</si>
  <si>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</si>
  <si>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</si>
  <si>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</si>
  <si>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</si>
  <si>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</si>
  <si>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</si>
  <si>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</si>
  <si>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</si>
  <si>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</si>
  <si>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</si>
  <si>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</si>
  <si>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</si>
  <si>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</si>
  <si>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</si>
  <si>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</si>
  <si>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</si>
  <si>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</si>
  <si>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</si>
  <si>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</si>
  <si>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</si>
  <si>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</si>
  <si>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</si>
  <si>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</si>
  <si>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</si>
  <si>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</si>
  <si>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</si>
  <si>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</si>
  <si>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</si>
  <si>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</si>
  <si>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</si>
  <si>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</si>
  <si>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</si>
  <si>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</si>
  <si>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</si>
  <si>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</si>
  <si>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</si>
  <si>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</si>
  <si>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</si>
  <si>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</si>
  <si>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</si>
  <si>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</si>
  <si>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</si>
  <si>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</si>
  <si>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</si>
  <si>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</si>
  <si>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</si>
  <si>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</si>
  <si>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</si>
  <si>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</si>
  <si>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</si>
  <si>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</si>
  <si>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</si>
  <si>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</si>
  <si>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</si>
  <si>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</si>
  <si>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</si>
  <si>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</si>
  <si>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</si>
  <si>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</si>
  <si>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</si>
  <si>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</si>
  <si>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</si>
  <si>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</si>
  <si>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</si>
  <si>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</si>
  <si>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</si>
  <si>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</si>
  <si>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</si>
  <si>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</si>
  <si>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</si>
  <si>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</si>
  <si>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</si>
  <si>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</si>
  <si>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</si>
  <si>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</si>
  <si>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</si>
  <si>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</si>
  <si>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</si>
  <si>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</si>
  <si>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</si>
  <si>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</si>
  <si>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</si>
  <si>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</si>
  <si>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</si>
  <si>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</si>
  <si>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</si>
  <si>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</si>
  <si>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</si>
  <si>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</si>
  <si>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</si>
  <si>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</si>
  <si>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</si>
  <si>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</si>
  <si>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</si>
  <si>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</si>
  <si>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</si>
  <si>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</si>
  <si>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</si>
  <si>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</si>
  <si>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</si>
  <si>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</si>
  <si>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</si>
  <si>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</si>
  <si>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</si>
  <si>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</si>
  <si>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</si>
  <si>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</si>
  <si>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</si>
  <si>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</si>
  <si>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</si>
  <si>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</si>
  <si>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</si>
  <si>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</si>
  <si>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</si>
  <si>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</si>
  <si>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</si>
  <si>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</si>
  <si>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</si>
  <si>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</si>
  <si>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</si>
  <si>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</si>
  <si>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</si>
  <si>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</si>
  <si>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</si>
  <si>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</si>
  <si>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</si>
  <si>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</si>
  <si>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</si>
  <si>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</si>
  <si>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</si>
  <si>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</si>
  <si>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</si>
  <si>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</si>
  <si>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</si>
  <si>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</si>
  <si>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</si>
  <si>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</si>
  <si>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</si>
  <si>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</si>
  <si>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</si>
  <si>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</si>
  <si>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</si>
  <si>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</si>
  <si>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</si>
  <si>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</si>
  <si>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</si>
  <si>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</si>
  <si>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</si>
  <si>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</si>
  <si>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</si>
  <si>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</si>
  <si>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</si>
  <si>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</si>
  <si>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</si>
  <si>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</si>
  <si>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</si>
  <si>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</si>
  <si>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</si>
  <si>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</si>
  <si>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</si>
  <si>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</si>
  <si>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</si>
  <si>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</si>
  <si>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</si>
  <si>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</si>
  <si>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</si>
  <si>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</si>
  <si>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</si>
  <si>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</si>
  <si>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</si>
  <si>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</si>
  <si>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</si>
  <si>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</si>
  <si>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</si>
  <si>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</si>
  <si>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</si>
  <si>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</si>
  <si>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</si>
  <si>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</si>
  <si>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</si>
  <si>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</si>
  <si>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</si>
  <si>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</si>
  <si>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</si>
  <si>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</si>
  <si>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</si>
  <si>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</si>
  <si>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</si>
  <si>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</si>
  <si>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</si>
  <si>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</si>
  <si>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</si>
  <si>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</si>
  <si>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</si>
  <si>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</si>
  <si>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</si>
  <si>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</si>
  <si>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</si>
  <si>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</si>
  <si>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</si>
  <si>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</si>
  <si>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</si>
  <si>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</si>
  <si>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</si>
  <si>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</si>
  <si>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</si>
  <si>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</si>
  <si>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</si>
  <si>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</si>
  <si>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</si>
  <si>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</si>
  <si>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</si>
  <si>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</si>
  <si>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</si>
  <si>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</si>
  <si>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</si>
  <si>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</si>
  <si>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</si>
  <si>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</si>
  <si>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</si>
  <si>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</si>
  <si>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</si>
  <si>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</si>
  <si>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</si>
  <si>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</si>
  <si>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</si>
  <si>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</si>
  <si>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</si>
  <si>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</si>
  <si>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</si>
  <si>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</si>
  <si>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</si>
  <si>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</si>
  <si>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</si>
  <si>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</si>
  <si>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</si>
  <si>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</si>
  <si>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</si>
  <si>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</si>
  <si>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</si>
  <si>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</si>
  <si>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</si>
  <si>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</si>
  <si>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</si>
  <si>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</si>
  <si>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</si>
  <si>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</si>
  <si>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</si>
  <si>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</si>
  <si>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</si>
  <si>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</si>
  <si>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</si>
  <si>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</si>
  <si>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</si>
  <si>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</si>
  <si>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</si>
  <si>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</si>
  <si>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</si>
  <si>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</si>
  <si>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</si>
  <si>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</si>
  <si>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</si>
  <si>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</si>
  <si>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</si>
  <si>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</si>
  <si>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</si>
  <si>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</si>
  <si>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</si>
  <si>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</si>
  <si>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</si>
  <si>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</si>
  <si>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</si>
  <si>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</si>
  <si>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</si>
  <si>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</si>
  <si>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</si>
  <si>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</si>
  <si>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</si>
  <si>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</si>
  <si>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</si>
  <si>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</si>
  <si>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</si>
  <si>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</si>
  <si>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</si>
  <si>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</si>
  <si>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</si>
  <si>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</si>
  <si>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</si>
  <si>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</si>
  <si>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</si>
  <si>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</si>
  <si>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</si>
  <si>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</si>
  <si>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</si>
  <si>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</si>
  <si>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</si>
  <si>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</si>
  <si>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</si>
  <si>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</si>
  <si>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</si>
  <si>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</si>
  <si>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</si>
  <si>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</si>
  <si>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</si>
  <si>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</si>
  <si>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</si>
  <si>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</si>
  <si>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</si>
  <si>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</si>
  <si>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</si>
  <si>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</si>
  <si>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</si>
  <si>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</si>
  <si>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</si>
  <si>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</si>
  <si>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</si>
  <si>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</si>
  <si>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</si>
  <si>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</si>
  <si>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</si>
  <si>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</si>
  <si>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</si>
  <si>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</si>
  <si>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</si>
  <si>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</si>
  <si>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</si>
  <si>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</si>
  <si>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</si>
  <si>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</si>
  <si>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</si>
  <si>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</si>
  <si>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</si>
  <si>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</si>
  <si>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</si>
  <si>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</si>
  <si>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</si>
  <si>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</si>
  <si>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</si>
  <si>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</si>
  <si>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</si>
  <si>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</si>
  <si>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</si>
  <si>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</si>
  <si>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</si>
  <si>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</si>
  <si>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</si>
  <si>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</si>
  <si>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</si>
  <si>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</si>
  <si>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</si>
  <si>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</si>
  <si>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</si>
  <si>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</si>
  <si>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</si>
  <si>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</si>
  <si>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</si>
  <si>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</si>
  <si>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</si>
  <si>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</si>
  <si>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</si>
  <si>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</si>
  <si>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</si>
  <si>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</si>
  <si>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</si>
  <si>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</si>
  <si>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</si>
  <si>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</si>
  <si>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</si>
  <si>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</si>
  <si>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</si>
  <si>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</si>
  <si>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</si>
  <si>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</si>
  <si>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</si>
  <si>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</si>
  <si>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</si>
  <si>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</si>
  <si>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</si>
  <si>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</si>
  <si>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</si>
  <si>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</si>
  <si>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</si>
  <si>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</si>
  <si>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</si>
  <si>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</si>
  <si>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</si>
  <si>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</si>
  <si>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</si>
  <si>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</si>
  <si>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</si>
  <si>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</si>
  <si>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</si>
  <si>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</si>
  <si>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</si>
  <si>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</si>
  <si>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</si>
  <si>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</si>
  <si>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</si>
  <si>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</si>
  <si>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</si>
  <si>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</si>
  <si>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</si>
  <si>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</si>
  <si>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</si>
  <si>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</si>
  <si>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</si>
  <si>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</si>
  <si>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</si>
  <si>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</si>
  <si>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</si>
  <si>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</si>
  <si>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</si>
  <si>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</si>
  <si>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</si>
  <si>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</si>
  <si>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</si>
  <si>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</si>
  <si>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</si>
  <si>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</si>
  <si>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</si>
  <si>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</si>
  <si>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</si>
  <si>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</si>
  <si>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</si>
  <si>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</si>
  <si>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</si>
  <si>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</si>
  <si>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</si>
  <si>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</si>
  <si>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</si>
  <si>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</si>
  <si>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</si>
  <si>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</si>
  <si>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</si>
  <si>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</si>
  <si>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</si>
  <si>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</si>
  <si>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</si>
  <si>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</si>
  <si>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</si>
  <si>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</si>
  <si>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</si>
  <si>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</si>
  <si>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</si>
  <si>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</si>
  <si>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</si>
  <si>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</si>
  <si>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</si>
  <si>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</si>
  <si>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</si>
  <si>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</si>
  <si>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</si>
  <si>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</si>
  <si>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</si>
  <si>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</si>
  <si>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</si>
  <si>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</si>
  <si>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</si>
  <si>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</si>
  <si>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</si>
  <si>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</si>
  <si>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</si>
  <si>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</si>
  <si>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</si>
  <si>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</si>
  <si>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</si>
  <si>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</si>
  <si>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</si>
  <si>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</si>
  <si>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</si>
  <si>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</si>
  <si>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</si>
  <si>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</si>
  <si>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</si>
  <si>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</si>
  <si>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</si>
  <si>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</si>
  <si>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</si>
  <si>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</si>
  <si>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</si>
  <si>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</si>
  <si>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</si>
  <si>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</si>
  <si>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</si>
  <si>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</si>
  <si>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</si>
  <si>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</si>
  <si>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</si>
  <si>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</si>
  <si>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</si>
  <si>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</si>
  <si>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</si>
  <si>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</si>
  <si>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</si>
  <si>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</si>
  <si>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</si>
  <si>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</si>
  <si>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</si>
  <si>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</si>
  <si>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</si>
  <si>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</si>
  <si>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</si>
  <si>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</si>
  <si>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</si>
  <si>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</si>
  <si>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</si>
  <si>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</si>
  <si>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</si>
  <si>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</si>
  <si>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</si>
  <si>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</si>
  <si>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</si>
  <si>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</si>
  <si>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</si>
  <si>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</si>
  <si>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</si>
  <si>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</si>
  <si>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</si>
  <si>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</si>
  <si>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</si>
  <si>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</si>
  <si>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</si>
  <si>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</si>
  <si>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</si>
  <si>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</si>
  <si>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</si>
  <si>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</si>
  <si>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</si>
  <si>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</si>
  <si>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</si>
  <si>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</si>
  <si>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</si>
  <si>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</si>
  <si>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</si>
  <si>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</si>
  <si>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</si>
  <si>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</si>
  <si>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</si>
  <si>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</si>
  <si>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</si>
  <si>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</si>
  <si>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</si>
  <si>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</si>
  <si>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</si>
  <si>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</si>
  <si>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</si>
  <si>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</si>
  <si>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</si>
  <si>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</si>
  <si>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</si>
  <si>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</si>
  <si>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</si>
  <si>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</si>
  <si>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</si>
  <si>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</si>
  <si>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</si>
  <si>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</si>
  <si>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</si>
  <si>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</si>
  <si>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</si>
  <si>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</si>
  <si>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</si>
  <si>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</si>
  <si>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</si>
  <si>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</si>
  <si>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</si>
  <si>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</si>
  <si>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</si>
  <si>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</si>
  <si>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</si>
  <si>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</si>
  <si>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</si>
  <si>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</si>
  <si>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</si>
  <si>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</si>
  <si>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</si>
  <si>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</si>
  <si>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</si>
  <si>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</si>
  <si>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</si>
  <si>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</si>
  <si>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</si>
  <si>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</si>
  <si>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</si>
  <si>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</si>
  <si>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</si>
  <si>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</si>
  <si>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</si>
  <si>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</si>
  <si>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</si>
  <si>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</si>
  <si>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</si>
  <si>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</si>
  <si>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</si>
  <si>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</si>
  <si>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</si>
  <si>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</si>
  <si>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</si>
  <si>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</si>
  <si>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</si>
  <si>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</si>
  <si>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</si>
  <si>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</si>
  <si>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</si>
  <si>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</si>
  <si>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</si>
  <si>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</si>
  <si>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</si>
  <si>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</si>
  <si>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</si>
  <si>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</si>
  <si>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</si>
  <si>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</si>
  <si>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</si>
  <si>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</si>
  <si>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</si>
  <si>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</si>
  <si>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</si>
  <si>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</si>
  <si>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</si>
  <si>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</si>
  <si>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</si>
  <si>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</si>
  <si>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</si>
  <si>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</si>
  <si>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</si>
  <si>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</si>
  <si>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</si>
  <si>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</si>
  <si>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</si>
  <si>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</si>
  <si>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</si>
  <si>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</si>
  <si>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</si>
  <si>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</si>
  <si>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</si>
  <si>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</si>
  <si>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</si>
  <si>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</si>
  <si>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</si>
  <si>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</si>
  <si>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</si>
  <si>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</si>
  <si>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</si>
  <si>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</si>
  <si>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</si>
  <si>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</si>
  <si>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</si>
  <si>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</si>
  <si>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</si>
  <si>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</si>
  <si>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</si>
  <si>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</si>
  <si>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</si>
  <si>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</si>
  <si>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</si>
  <si>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</si>
  <si>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</si>
  <si>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</si>
  <si>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</si>
  <si>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</si>
  <si>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</si>
  <si>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</si>
  <si>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</si>
  <si>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</si>
  <si>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</si>
  <si>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</si>
  <si>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</si>
  <si>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</si>
  <si>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</si>
  <si>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</si>
  <si>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</si>
  <si>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</si>
  <si>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</si>
  <si>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</si>
  <si>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</si>
  <si>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</si>
  <si>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</si>
  <si>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</si>
  <si>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</si>
  <si>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</si>
  <si>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</si>
  <si>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</si>
  <si>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</si>
  <si>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</si>
  <si>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</si>
  <si>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</si>
  <si>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</si>
  <si>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</si>
  <si>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</si>
  <si>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</si>
  <si>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</si>
  <si>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</si>
  <si>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</si>
  <si>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</si>
  <si>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</si>
  <si>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</si>
  <si>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</si>
  <si>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</si>
  <si>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</si>
  <si>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</si>
  <si>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</si>
  <si>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</si>
  <si>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</si>
  <si>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</si>
  <si>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</si>
  <si>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</si>
  <si>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</si>
  <si>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</si>
  <si>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</si>
  <si>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</si>
  <si>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</si>
  <si>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</si>
  <si>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</si>
  <si>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</si>
  <si>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</si>
  <si>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</si>
  <si>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</si>
  <si>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</si>
  <si>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</si>
  <si>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</si>
  <si>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</si>
  <si>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</si>
  <si>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</si>
  <si>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</si>
  <si>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</si>
  <si>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</si>
  <si>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</si>
  <si>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</si>
  <si>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</si>
  <si>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</si>
  <si>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</si>
  <si>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</si>
  <si>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</si>
  <si>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</si>
  <si>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</si>
  <si>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</si>
  <si>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</si>
  <si>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</si>
  <si>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</si>
  <si>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</si>
  <si>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</si>
  <si>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</si>
  <si>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</si>
  <si>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</si>
  <si>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</si>
  <si>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</si>
  <si>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</si>
  <si>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</si>
  <si>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</si>
  <si>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</si>
  <si>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</si>
  <si>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</si>
  <si>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</si>
  <si>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</si>
  <si>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</si>
  <si>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</si>
  <si>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</si>
  <si>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</si>
  <si>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</si>
  <si>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</si>
  <si>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</si>
  <si>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</si>
  <si>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</si>
  <si>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</si>
  <si>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</si>
  <si>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</si>
  <si>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</si>
  <si>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</si>
  <si>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</si>
  <si>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</si>
  <si>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</si>
  <si>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</si>
  <si>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</si>
  <si>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</si>
  <si>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</si>
  <si>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</si>
  <si>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</si>
  <si>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</si>
  <si>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</si>
  <si>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</si>
  <si>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</si>
  <si>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</si>
  <si>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</si>
  <si>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</si>
  <si>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</si>
  <si>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</si>
  <si>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</si>
  <si>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</si>
  <si>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</si>
  <si>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</si>
  <si>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</si>
  <si>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</si>
  <si>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</si>
  <si>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</si>
  <si>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</si>
  <si>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</si>
  <si>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</si>
  <si>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</si>
  <si>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</si>
  <si>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</si>
  <si>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</si>
  <si>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</si>
  <si>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</si>
  <si>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</si>
  <si>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</si>
  <si>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</si>
  <si>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</si>
  <si>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</si>
  <si>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</si>
  <si>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</si>
  <si>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</si>
  <si>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</si>
  <si>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</si>
  <si>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</si>
  <si>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</si>
  <si>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</si>
  <si>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</si>
  <si>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</si>
  <si>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</si>
  <si>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</si>
  <si>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</si>
  <si>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</si>
  <si>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</si>
  <si>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</si>
  <si>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</si>
  <si>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</si>
  <si>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</si>
  <si>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</si>
  <si>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</si>
  <si>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</si>
  <si>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</si>
  <si>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</si>
  <si>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</si>
  <si>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</si>
  <si>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</si>
  <si>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</si>
  <si>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</si>
  <si>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</si>
  <si>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</si>
  <si>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</si>
  <si>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</si>
  <si>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</si>
  <si>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</si>
  <si>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</si>
  <si>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</si>
  <si>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</si>
  <si>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</si>
  <si>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</si>
  <si>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</si>
  <si>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</si>
  <si>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</si>
  <si>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</si>
  <si>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</si>
  <si>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</si>
  <si>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</si>
  <si>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</si>
  <si>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</si>
  <si>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</si>
  <si>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</si>
  <si>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</si>
  <si>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</si>
  <si>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</si>
  <si>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</si>
  <si>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</si>
  <si>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</si>
  <si>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</si>
  <si>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</si>
  <si>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</si>
  <si>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</si>
  <si>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</si>
  <si>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</si>
  <si>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</si>
  <si>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</si>
  <si>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</si>
  <si>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</si>
  <si>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</si>
  <si>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</si>
  <si>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</si>
  <si>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</si>
  <si>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</si>
  <si>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</si>
  <si>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</si>
  <si>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</si>
  <si>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</si>
  <si>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</si>
  <si>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</si>
  <si>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</si>
  <si>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</si>
  <si>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</si>
  <si>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</si>
  <si>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</si>
  <si>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</si>
  <si>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</si>
  <si>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</si>
  <si>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</si>
  <si>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</si>
  <si>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</si>
  <si>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</si>
  <si>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</si>
  <si>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</si>
  <si>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</si>
  <si>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</si>
  <si>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</si>
  <si>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</si>
  <si>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</si>
  <si>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</si>
  <si>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</si>
  <si>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</si>
  <si>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</si>
  <si>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</si>
  <si>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</si>
  <si>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</si>
  <si>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</si>
  <si>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</si>
  <si>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</si>
  <si>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</si>
  <si>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</si>
  <si>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</si>
  <si>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</si>
  <si>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</si>
  <si>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</si>
  <si>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</si>
  <si>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</si>
  <si>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</si>
  <si>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</si>
  <si>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</si>
  <si>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</si>
  <si>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</si>
  <si>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</si>
  <si>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</si>
  <si>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</si>
  <si>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</si>
  <si>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</si>
  <si>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</si>
  <si>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</si>
  <si>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</si>
  <si>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</si>
  <si>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</si>
  <si>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</si>
  <si>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</si>
  <si>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</si>
  <si>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</si>
  <si>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</si>
  <si>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</si>
  <si>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</si>
  <si>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</si>
  <si>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</si>
  <si>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</si>
  <si>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</si>
  <si>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</si>
  <si>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</si>
  <si>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</si>
  <si>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</si>
  <si>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</si>
  <si>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</si>
  <si>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</si>
  <si>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</si>
  <si>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</si>
  <si>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</si>
  <si>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</si>
  <si>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</si>
  <si>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</si>
  <si>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</si>
  <si>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</si>
  <si>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</si>
  <si>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</si>
  <si>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</si>
  <si>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</si>
  <si>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</si>
  <si>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</si>
  <si>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</si>
  <si>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</si>
  <si>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</si>
  <si>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</si>
  <si>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</si>
  <si>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</si>
  <si>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</si>
  <si>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</si>
  <si>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</si>
  <si>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</si>
  <si>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</si>
  <si>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</si>
  <si>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</si>
  <si>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</si>
  <si>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</si>
  <si>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</si>
  <si>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</si>
  <si>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</si>
  <si>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</si>
  <si>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</si>
  <si>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</si>
  <si>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</si>
  <si>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</si>
  <si>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</si>
  <si>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</si>
  <si>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</si>
  <si>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</si>
  <si>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</si>
  <si>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</si>
  <si>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</si>
  <si>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</si>
  <si>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</si>
  <si>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</si>
  <si>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</si>
  <si>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</si>
  <si>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</si>
  <si>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</si>
  <si>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</si>
  <si>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</si>
  <si>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</si>
  <si>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</si>
  <si>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</si>
  <si>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</si>
  <si>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</si>
  <si>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</si>
  <si>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</si>
  <si>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</si>
  <si>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</si>
  <si>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</si>
  <si>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</si>
  <si>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</si>
  <si>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</si>
  <si>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</si>
  <si>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</si>
  <si>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</si>
  <si>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</si>
  <si>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</si>
  <si>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</si>
  <si>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</si>
  <si>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</si>
  <si>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</si>
  <si>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</si>
  <si>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</si>
  <si>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</si>
  <si>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</si>
  <si>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</si>
  <si>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</si>
  <si>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</si>
  <si>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</si>
  <si>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</si>
  <si>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</si>
  <si>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</si>
  <si>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</si>
  <si>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</si>
  <si>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</si>
  <si>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</si>
  <si>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</si>
  <si>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</si>
  <si>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</si>
  <si>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</si>
  <si>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</si>
  <si>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</si>
  <si>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</si>
  <si>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</si>
  <si>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</si>
  <si>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</si>
  <si>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</si>
  <si>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</si>
  <si>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</si>
  <si>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</si>
  <si>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</si>
  <si>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</si>
  <si>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</si>
  <si>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</si>
  <si>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</si>
  <si>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</si>
  <si>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</si>
  <si>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</si>
  <si>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</si>
  <si>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</si>
  <si>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</si>
  <si>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</si>
  <si>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</si>
  <si>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</si>
  <si>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</si>
  <si>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</si>
  <si>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</si>
  <si>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</si>
  <si>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</si>
  <si>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</si>
  <si>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</si>
  <si>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</si>
  <si>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</si>
  <si>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</si>
  <si>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</si>
  <si>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</si>
  <si>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</si>
  <si>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</si>
  <si>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</si>
  <si>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</si>
  <si>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</si>
  <si>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</si>
  <si>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</si>
  <si>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</si>
  <si>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</si>
  <si>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</si>
  <si>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</si>
  <si>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</si>
  <si>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</si>
  <si>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</si>
  <si>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</si>
  <si>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</si>
  <si>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</si>
  <si>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</si>
  <si>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</si>
  <si>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</si>
  <si>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</si>
  <si>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</si>
  <si>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</si>
  <si>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</si>
  <si>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</si>
  <si>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</si>
  <si>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</si>
  <si>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</si>
  <si>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</si>
  <si>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</si>
  <si>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</si>
  <si>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</si>
  <si>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</si>
  <si>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</si>
  <si>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</si>
  <si>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</si>
  <si>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</si>
  <si>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</si>
  <si>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</si>
  <si>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</si>
  <si>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</si>
  <si>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</si>
  <si>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</si>
  <si>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</si>
  <si>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</si>
  <si>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</si>
  <si>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</si>
  <si>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</si>
  <si>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</si>
  <si>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</si>
  <si>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</si>
  <si>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</si>
  <si>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</si>
  <si>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</si>
  <si>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</si>
  <si>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</si>
  <si>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</si>
  <si>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</si>
  <si>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</si>
  <si>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</si>
  <si>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</si>
  <si>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</si>
  <si>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</si>
  <si>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</si>
  <si>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</si>
  <si>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</si>
  <si>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</si>
  <si>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</si>
  <si>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</si>
  <si>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</si>
  <si>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</si>
  <si>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</si>
  <si>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</si>
  <si>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</si>
  <si>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</si>
  <si>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</si>
  <si>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</si>
  <si>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</si>
  <si>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</si>
  <si>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</si>
  <si>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</si>
  <si>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</si>
  <si>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</si>
  <si>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</si>
  <si>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</si>
  <si>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</si>
  <si>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</si>
  <si>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</si>
  <si>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</si>
  <si>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</si>
  <si>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</si>
  <si>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</si>
  <si>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</si>
  <si>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</si>
  <si>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</si>
  <si>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</si>
  <si>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</si>
  <si>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</si>
  <si>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</si>
  <si>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</si>
  <si>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</si>
  <si>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</si>
  <si>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</si>
  <si>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</si>
  <si>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</si>
  <si>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</si>
  <si>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</si>
  <si>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</si>
  <si>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</si>
  <si>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</si>
  <si>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</si>
  <si>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</si>
  <si>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</si>
  <si>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</si>
  <si>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</si>
  <si>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</si>
  <si>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</si>
  <si>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</si>
  <si>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</si>
  <si>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</si>
  <si>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</si>
  <si>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</si>
  <si>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</si>
  <si>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</si>
  <si>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</si>
  <si>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</si>
  <si>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</si>
  <si>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</si>
  <si>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</si>
  <si>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</si>
  <si>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</si>
  <si>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</si>
  <si>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</si>
  <si>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</si>
  <si>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</si>
  <si>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</si>
  <si>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</si>
  <si>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</si>
  <si>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</si>
  <si>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</si>
  <si>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</si>
  <si>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</si>
  <si>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</si>
  <si>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</si>
  <si>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</si>
  <si>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</si>
  <si>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</si>
  <si>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</si>
  <si>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</si>
  <si>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</si>
  <si>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</si>
  <si>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</si>
  <si>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</si>
  <si>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</si>
  <si>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</si>
  <si>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</si>
  <si>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</si>
  <si>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</si>
  <si>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</si>
  <si>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</si>
  <si>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</si>
  <si>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</si>
  <si>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</si>
  <si>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</si>
  <si>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</si>
  <si>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</si>
  <si>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</si>
  <si>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</si>
  <si>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</si>
  <si>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</si>
  <si>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</si>
  <si>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</si>
  <si>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</si>
  <si>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</si>
  <si>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</si>
  <si>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</si>
  <si>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</si>
  <si>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</si>
  <si>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</si>
  <si>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</si>
  <si>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</si>
  <si>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</si>
  <si>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</si>
  <si>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</si>
  <si>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</si>
  <si>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</si>
  <si>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</si>
  <si>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</si>
  <si>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</si>
  <si>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</si>
  <si>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</si>
  <si>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</si>
  <si>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</si>
  <si>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</si>
  <si>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</si>
  <si>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</si>
  <si>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</si>
  <si>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</si>
  <si>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</si>
  <si>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</si>
  <si>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</si>
  <si>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</si>
  <si>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</si>
  <si>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</si>
  <si>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</si>
  <si>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</si>
  <si>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</si>
  <si>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</si>
  <si>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</si>
  <si>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</si>
  <si>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</si>
  <si>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</si>
  <si>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</si>
  <si>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</si>
  <si>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</si>
  <si>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</si>
  <si>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</si>
  <si>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</si>
  <si>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</si>
  <si>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</si>
  <si>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</si>
  <si>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</si>
  <si>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</si>
  <si>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</si>
  <si>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</si>
  <si>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</si>
  <si>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</si>
  <si>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</si>
  <si>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</si>
  <si>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</si>
  <si>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</si>
  <si>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</si>
  <si>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</si>
  <si>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</si>
  <si>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</si>
  <si>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</si>
  <si>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</si>
  <si>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</si>
  <si>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</si>
  <si>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</si>
  <si>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</si>
  <si>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</si>
  <si>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</si>
  <si>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</si>
  <si>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</si>
  <si>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</si>
  <si>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</si>
  <si>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</si>
  <si>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</si>
  <si>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</si>
  <si>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</si>
  <si>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</si>
  <si>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</si>
  <si>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</si>
  <si>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</si>
  <si>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</si>
  <si>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</si>
  <si>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</si>
  <si>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</si>
  <si>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</si>
  <si>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</si>
  <si>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</si>
  <si>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</si>
  <si>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</si>
  <si>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</si>
  <si>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</si>
  <si>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</si>
  <si>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</si>
  <si>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</si>
  <si>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</si>
  <si>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</si>
  <si>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</si>
  <si>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</si>
  <si>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</si>
  <si>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</si>
  <si>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</si>
  <si>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</si>
  <si>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</si>
  <si>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</si>
  <si>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</si>
  <si>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</si>
  <si>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</si>
  <si>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</si>
  <si>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</si>
  <si>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</si>
  <si>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</si>
  <si>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</si>
  <si>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</si>
  <si>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</si>
  <si>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</si>
  <si>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</si>
  <si>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</si>
  <si>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</si>
  <si>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</si>
  <si>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</si>
  <si>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</si>
  <si>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</si>
  <si>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</si>
  <si>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</si>
  <si>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</si>
  <si>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</si>
  <si>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</si>
  <si>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</si>
  <si>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</si>
  <si>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</si>
  <si>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</si>
  <si>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</si>
  <si>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</si>
  <si>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</si>
  <si>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</si>
  <si>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</si>
  <si>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</si>
  <si>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</si>
  <si>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</si>
  <si>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</si>
  <si>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</si>
  <si>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</si>
  <si>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</si>
  <si>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</si>
  <si>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</si>
  <si>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</si>
  <si>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</si>
  <si>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</si>
  <si>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</si>
  <si>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</si>
  <si>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</si>
  <si>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</si>
  <si>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</si>
  <si>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</si>
  <si>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</si>
  <si>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</si>
  <si>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</si>
  <si>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</si>
  <si>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</si>
  <si>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</si>
  <si>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</si>
  <si>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</si>
  <si>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</si>
  <si>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</si>
  <si>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</si>
  <si>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</si>
  <si>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</si>
  <si>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</si>
  <si>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</si>
  <si>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</si>
  <si>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</si>
  <si>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</si>
  <si>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</si>
  <si>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</si>
  <si>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</si>
  <si>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</si>
  <si>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</si>
  <si>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</si>
  <si>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</si>
  <si>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</si>
  <si>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</si>
  <si>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</si>
  <si>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</si>
  <si>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</si>
  <si>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</si>
  <si>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</si>
  <si>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</si>
  <si>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</si>
  <si>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</si>
  <si>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</si>
  <si>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</si>
  <si>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</si>
  <si>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</si>
  <si>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</si>
  <si>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</si>
  <si>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</si>
  <si>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</si>
  <si>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</si>
  <si>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</si>
  <si>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</si>
  <si>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</si>
  <si>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</si>
  <si>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</si>
  <si>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</si>
  <si>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</si>
  <si>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</si>
  <si>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</si>
  <si>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</si>
  <si>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</si>
  <si>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</si>
  <si>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</si>
  <si>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</si>
  <si>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</si>
  <si>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</si>
  <si>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</si>
  <si>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</si>
  <si>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</si>
  <si>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</si>
  <si>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</si>
  <si>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</si>
  <si>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</si>
  <si>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</si>
  <si>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</si>
  <si>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</si>
  <si>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</si>
  <si>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</si>
  <si>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</si>
  <si>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</si>
  <si>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</si>
  <si>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</si>
  <si>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</si>
  <si>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</si>
  <si>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</si>
  <si>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</si>
  <si>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</si>
  <si>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</si>
  <si>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</si>
  <si>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</si>
  <si>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</si>
  <si>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</si>
  <si>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</si>
  <si>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</si>
  <si>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</si>
  <si>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</si>
  <si>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</si>
  <si>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</si>
  <si>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</si>
  <si>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</si>
  <si>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</si>
  <si>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</si>
  <si>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</si>
  <si>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</si>
  <si>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</si>
  <si>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</si>
  <si>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</si>
  <si>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</si>
  <si>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</si>
  <si>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</si>
  <si>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</si>
  <si>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</si>
  <si>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</si>
  <si>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</si>
  <si>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</si>
  <si>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</si>
  <si>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</si>
  <si>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</si>
  <si>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</si>
  <si>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</si>
  <si>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</si>
  <si>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</si>
  <si>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</si>
  <si>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</si>
  <si>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</si>
  <si>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</si>
  <si>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</si>
  <si>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</si>
  <si>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</si>
  <si>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</si>
  <si>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</si>
  <si>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</si>
  <si>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</si>
  <si>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</si>
  <si>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</si>
  <si>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</si>
  <si>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</si>
  <si>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</si>
  <si>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</si>
  <si>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</si>
  <si>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</si>
  <si>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</si>
  <si>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</si>
  <si>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</si>
  <si>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</si>
  <si>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</si>
  <si>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</si>
  <si>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</si>
  <si>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</si>
  <si>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</si>
  <si>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</si>
  <si>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</si>
  <si>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</si>
  <si>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</si>
  <si>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</si>
  <si>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</si>
  <si>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</si>
  <si>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</si>
  <si>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</si>
  <si>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</si>
  <si>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</si>
  <si>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</si>
  <si>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</si>
  <si>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</si>
  <si>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</si>
  <si>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</si>
  <si>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</si>
  <si>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</si>
  <si>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</si>
  <si>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</si>
  <si>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</si>
  <si>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</si>
  <si>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</si>
  <si>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</si>
  <si>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</si>
  <si>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</si>
  <si>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</si>
  <si>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</si>
  <si>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</si>
  <si>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</si>
  <si>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</si>
  <si>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</si>
  <si>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</si>
  <si>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</si>
  <si>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</si>
  <si>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</si>
  <si>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</si>
  <si>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</si>
  <si>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</si>
  <si>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</si>
  <si>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</si>
  <si>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</si>
  <si>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</si>
  <si>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</si>
  <si>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</si>
  <si>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</si>
  <si>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</si>
  <si>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</si>
  <si>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</si>
  <si>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</si>
  <si>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</si>
  <si>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</si>
  <si>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</si>
  <si>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</si>
  <si>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</si>
  <si>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</si>
  <si>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</si>
  <si>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</si>
  <si>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</si>
  <si>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</si>
  <si>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</si>
  <si>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</si>
  <si>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</si>
  <si>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</si>
  <si>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</si>
  <si>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</si>
  <si>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</si>
  <si>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</si>
  <si>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</si>
  <si>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</si>
  <si>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</si>
  <si>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</si>
  <si>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</si>
  <si>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</si>
  <si>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</si>
  <si>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</si>
  <si>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</si>
  <si>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</si>
  <si>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</si>
  <si>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</si>
  <si>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</si>
  <si>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</si>
  <si>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</si>
  <si>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</si>
  <si>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</si>
  <si>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</si>
  <si>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</si>
  <si>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</si>
  <si>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</si>
  <si>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</si>
  <si>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</si>
  <si>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</si>
  <si>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</si>
  <si>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</si>
  <si>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</si>
  <si>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</si>
  <si>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</si>
  <si>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</si>
  <si>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</si>
  <si>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</si>
  <si>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</si>
  <si>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</si>
  <si>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</si>
  <si>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</si>
  <si>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</si>
  <si>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</si>
  <si>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</si>
  <si>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</si>
  <si>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</si>
  <si>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</si>
  <si>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</si>
  <si>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</si>
  <si>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</si>
  <si>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</si>
  <si>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</si>
  <si>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</si>
  <si>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</si>
  <si>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</si>
  <si>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</si>
  <si>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</si>
  <si>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</si>
  <si>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</si>
  <si>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</si>
  <si>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</si>
  <si>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</si>
  <si>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</si>
  <si>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</si>
  <si>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</si>
  <si>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</si>
  <si>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</si>
  <si>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</si>
  <si>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</si>
  <si>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</si>
  <si>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</si>
  <si>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</si>
  <si>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</si>
  <si>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</si>
  <si>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</si>
  <si>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</si>
  <si>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</si>
  <si>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</si>
  <si>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</si>
  <si>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</si>
  <si>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</si>
  <si>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</si>
  <si>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</si>
  <si>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</si>
  <si>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</si>
  <si>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</si>
  <si>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</si>
  <si>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</si>
  <si>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</si>
  <si>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</si>
  <si>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</si>
  <si>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</si>
  <si>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</si>
  <si>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</si>
  <si>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</si>
  <si>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</si>
  <si>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</si>
  <si>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</si>
  <si>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</si>
  <si>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</si>
  <si>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</si>
  <si>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</si>
  <si>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</si>
  <si>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</si>
  <si>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</si>
  <si>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</si>
  <si>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</si>
  <si>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</si>
  <si>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</si>
  <si>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</si>
  <si>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</si>
  <si>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</si>
  <si>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</si>
  <si>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</si>
  <si>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</si>
  <si>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</si>
  <si>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</si>
  <si>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</si>
  <si>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</si>
  <si>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</si>
  <si>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</si>
  <si>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</si>
  <si>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</si>
  <si>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</si>
  <si>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</si>
  <si>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</si>
  <si>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</si>
  <si>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</si>
  <si>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</si>
  <si>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</si>
  <si>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</si>
  <si>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</si>
  <si>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</si>
  <si>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</si>
  <si>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</si>
  <si>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</si>
  <si>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</si>
  <si>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</si>
  <si>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</si>
  <si>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</si>
  <si>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</si>
  <si>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</si>
  <si>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</si>
  <si>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</si>
  <si>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</si>
  <si>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</si>
  <si>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</si>
  <si>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</si>
  <si>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</si>
  <si>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</si>
  <si>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</si>
  <si>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</si>
  <si>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</si>
  <si>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</si>
  <si>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</si>
  <si>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</si>
  <si>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</si>
  <si>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</si>
  <si>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</si>
  <si>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</si>
  <si>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</si>
  <si>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</si>
  <si>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</si>
  <si>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</si>
  <si>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</si>
  <si>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</si>
  <si>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</si>
  <si>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</si>
  <si>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</si>
  <si>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</si>
  <si>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</si>
  <si>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</si>
  <si>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</si>
  <si>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</si>
  <si>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</si>
  <si>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</si>
  <si>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</si>
  <si>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</si>
  <si>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</si>
  <si>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</si>
  <si>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</si>
  <si>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</si>
  <si>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</si>
  <si>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</si>
  <si>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</si>
  <si>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</si>
  <si>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</si>
  <si>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</si>
  <si>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</si>
  <si>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</si>
  <si>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</si>
  <si>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</si>
  <si>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</si>
  <si>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</si>
  <si>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</si>
  <si>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</si>
  <si>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</si>
  <si>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</si>
  <si>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</si>
  <si>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</si>
  <si>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</si>
  <si>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</si>
  <si>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</si>
  <si>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</si>
  <si>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</si>
  <si>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</si>
  <si>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</si>
  <si>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</si>
  <si>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</si>
  <si>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</si>
  <si>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</si>
  <si>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</si>
  <si>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</si>
  <si>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</si>
  <si>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</si>
  <si>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</si>
  <si>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</si>
  <si>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</si>
  <si>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</si>
  <si>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</si>
  <si>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</si>
  <si>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</si>
  <si>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</si>
  <si>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</si>
  <si>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</si>
  <si>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</si>
  <si>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</si>
  <si>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</si>
  <si>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</si>
  <si>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</si>
  <si>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</si>
  <si>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</si>
  <si>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</si>
  <si>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</si>
  <si>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</si>
  <si>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</si>
  <si>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</si>
  <si>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</si>
  <si>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</si>
  <si>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</si>
  <si>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</si>
  <si>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</si>
  <si>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</si>
  <si>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</si>
  <si>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</si>
  <si>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</si>
  <si>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</si>
  <si>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</si>
  <si>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</si>
  <si>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</si>
  <si>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</si>
  <si>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</si>
  <si>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</si>
  <si>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</si>
  <si>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</si>
  <si>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</si>
  <si>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</si>
  <si>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</si>
  <si>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</si>
  <si>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</si>
  <si>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</si>
  <si>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</si>
  <si>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</si>
  <si>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</si>
  <si>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</si>
  <si>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</si>
  <si>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</si>
  <si>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</si>
  <si>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</si>
  <si>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</si>
  <si>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</si>
  <si>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</si>
  <si>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</si>
  <si>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</si>
  <si>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</si>
  <si>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</si>
  <si>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</si>
  <si>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</si>
  <si>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</si>
  <si>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</si>
  <si>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</si>
  <si>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</si>
  <si>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</si>
  <si>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</si>
  <si>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</si>
  <si>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</si>
  <si>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</si>
  <si>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</si>
  <si>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</si>
  <si>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</si>
  <si>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</si>
  <si>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</si>
  <si>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</si>
  <si>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</si>
  <si>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</si>
  <si>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</si>
  <si>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</si>
  <si>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</si>
  <si>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</si>
  <si>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</si>
  <si>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</si>
  <si>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</si>
  <si>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</si>
  <si>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</si>
  <si>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</si>
  <si>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</si>
  <si>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</si>
  <si>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</si>
  <si>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</si>
  <si>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</si>
  <si>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</si>
  <si>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</si>
  <si>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</si>
  <si>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</si>
  <si>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</si>
  <si>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</si>
  <si>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</si>
  <si>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</si>
  <si>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</si>
  <si>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</si>
  <si>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</si>
  <si>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</si>
  <si>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</si>
  <si>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</si>
  <si>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</si>
  <si>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</si>
  <si>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</si>
  <si>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</si>
  <si>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</si>
  <si>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</si>
  <si>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</si>
  <si>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</si>
  <si>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</si>
  <si>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</si>
  <si>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</si>
  <si>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</si>
  <si>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</si>
  <si>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</si>
  <si>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</si>
  <si>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</si>
  <si>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</si>
  <si>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</si>
  <si>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</si>
  <si>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</si>
  <si>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</si>
  <si>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</si>
  <si>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</si>
  <si>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</si>
  <si>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</si>
  <si>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</si>
  <si>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</si>
  <si>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</si>
  <si>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</si>
  <si>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</si>
  <si>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</si>
  <si>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</si>
  <si>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</si>
  <si>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</si>
  <si>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</si>
  <si>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</si>
  <si>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</si>
  <si>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</si>
  <si>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</si>
  <si>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</si>
  <si>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</si>
  <si>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</si>
  <si>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</si>
  <si>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</si>
  <si>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</si>
  <si>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</si>
  <si>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</si>
  <si>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</si>
  <si>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</si>
  <si>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</si>
  <si>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</si>
  <si>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</si>
  <si>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</si>
  <si>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</si>
  <si>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</si>
  <si>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</si>
  <si>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</si>
  <si>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</si>
  <si>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</si>
  <si>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</si>
  <si>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</si>
  <si>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</si>
  <si>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</si>
  <si>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</si>
  <si>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</si>
  <si>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</si>
  <si>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</si>
  <si>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</si>
  <si>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</si>
  <si>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</si>
  <si>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</si>
  <si>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</si>
  <si>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</si>
  <si>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</si>
  <si>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</si>
  <si>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</si>
  <si>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</si>
  <si>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</si>
  <si>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</si>
  <si>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</si>
  <si>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</si>
  <si>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</si>
  <si>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</si>
  <si>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</si>
  <si>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</si>
  <si>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</si>
  <si>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</si>
  <si>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</si>
  <si>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</si>
  <si>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</si>
  <si>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</si>
  <si>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</si>
  <si>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</si>
  <si>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</si>
  <si>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</si>
  <si>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</si>
  <si>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</si>
  <si>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</si>
  <si>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</si>
  <si>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</si>
  <si>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</si>
  <si>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</si>
  <si>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</si>
  <si>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</si>
  <si>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</si>
  <si>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</si>
  <si>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</si>
  <si>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</si>
  <si>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</si>
  <si>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</si>
  <si>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</si>
  <si>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</si>
  <si>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</si>
  <si>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</si>
  <si>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</si>
  <si>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</si>
  <si>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</si>
  <si>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</si>
  <si>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</si>
  <si>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</si>
  <si>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</si>
  <si>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</si>
  <si>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</si>
  <si>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</si>
  <si>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</si>
  <si>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</si>
  <si>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</si>
  <si>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</si>
  <si>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</si>
  <si>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</si>
  <si>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</si>
  <si>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</si>
  <si>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</si>
  <si>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</si>
  <si>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</si>
  <si>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</si>
  <si>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</si>
  <si>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</si>
  <si>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</si>
  <si>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</si>
  <si>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</si>
  <si>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</si>
  <si>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</si>
  <si>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</si>
  <si>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</si>
  <si>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</si>
  <si>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</si>
  <si>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</si>
  <si>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</si>
  <si>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</si>
  <si>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</si>
  <si>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</si>
  <si>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</si>
  <si>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</si>
  <si>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</si>
  <si>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</si>
  <si>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</si>
  <si>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</si>
  <si>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</si>
  <si>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</si>
  <si>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</si>
  <si>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</si>
  <si>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</si>
  <si>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</si>
  <si>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</si>
  <si>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</si>
  <si>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</si>
  <si>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</si>
  <si>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</si>
  <si>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</si>
  <si>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</si>
  <si>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</si>
  <si>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</si>
  <si>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</si>
  <si>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</si>
  <si>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</si>
  <si>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</si>
  <si>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</si>
  <si>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</si>
  <si>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</si>
  <si>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</si>
  <si>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</si>
  <si>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</si>
  <si>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</si>
  <si>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</si>
  <si>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</si>
  <si>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</si>
  <si>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</si>
  <si>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</si>
  <si>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</si>
  <si>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</si>
  <si>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</si>
  <si>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</si>
  <si>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</si>
  <si>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</si>
  <si>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</si>
  <si>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</si>
  <si>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</si>
  <si>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</si>
  <si>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</si>
  <si>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</si>
  <si>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</si>
  <si>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</si>
  <si>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</si>
  <si>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</si>
  <si>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</si>
  <si>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</si>
  <si>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</si>
  <si>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</si>
  <si>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</si>
  <si>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</si>
  <si>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</si>
  <si>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</si>
  <si>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</si>
  <si>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</si>
  <si>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</si>
  <si>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</si>
  <si>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</si>
  <si>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</si>
  <si>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</si>
  <si>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</si>
  <si>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</si>
  <si>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</si>
  <si>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</si>
  <si>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</si>
  <si>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</si>
  <si>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</si>
  <si>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</si>
  <si>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</si>
  <si>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</si>
  <si>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</si>
  <si>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</si>
  <si>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</si>
  <si>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</si>
  <si>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</si>
  <si>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</si>
  <si>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</si>
  <si>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</si>
  <si>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</si>
  <si>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</si>
  <si>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</si>
  <si>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</si>
  <si>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</si>
  <si>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</si>
  <si>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</si>
  <si>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</si>
  <si>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</si>
  <si>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</si>
  <si>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</si>
  <si>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</si>
  <si>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</si>
  <si>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</si>
  <si>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</si>
  <si>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</si>
  <si>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</si>
  <si>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</si>
  <si>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</si>
  <si>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</si>
  <si>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</si>
  <si>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</si>
  <si>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</si>
  <si>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</si>
  <si>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</si>
  <si>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</si>
  <si>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</si>
  <si>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</si>
  <si>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</si>
  <si>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</si>
  <si>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</si>
  <si>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</si>
  <si>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</si>
  <si>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</si>
  <si>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</si>
  <si>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</si>
  <si>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</si>
  <si>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</si>
  <si>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</si>
  <si>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</si>
  <si>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</si>
  <si>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</si>
  <si>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</si>
  <si>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</si>
  <si>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</si>
  <si>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</si>
  <si>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</si>
  <si>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</si>
  <si>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</si>
  <si>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</si>
  <si>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</si>
  <si>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</si>
  <si>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</si>
  <si>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</si>
  <si>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</si>
  <si>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</si>
  <si>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</si>
  <si>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</si>
  <si>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</si>
  <si>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</si>
  <si>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</si>
  <si>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</si>
  <si>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</si>
  <si>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</si>
  <si>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</si>
  <si>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</si>
  <si>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</si>
  <si>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</si>
  <si>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</si>
  <si>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</si>
  <si>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</si>
  <si>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</si>
  <si>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</si>
  <si>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</si>
  <si>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</si>
  <si>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</si>
  <si>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</si>
  <si>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</si>
  <si>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</si>
  <si>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</si>
  <si>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</si>
  <si>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</si>
  <si>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</si>
  <si>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</si>
  <si>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</si>
  <si>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</si>
  <si>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</si>
  <si>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</si>
  <si>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</si>
  <si>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</si>
  <si>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</si>
  <si>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</si>
  <si>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</si>
  <si>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</si>
  <si>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</si>
  <si>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</si>
  <si>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</si>
  <si>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</si>
  <si>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</si>
  <si>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</si>
  <si>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</si>
  <si>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</si>
  <si>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</si>
  <si>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</si>
  <si>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</si>
  <si>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</si>
  <si>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</si>
  <si>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</si>
  <si>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</si>
  <si>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</si>
  <si>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</si>
  <si>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</si>
  <si>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</si>
  <si>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</si>
  <si>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</si>
  <si>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</si>
  <si>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</si>
  <si>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</si>
  <si>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</si>
  <si>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</si>
  <si>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</si>
  <si>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</si>
  <si>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</si>
  <si>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</si>
  <si>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</si>
  <si>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</si>
  <si>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</si>
  <si>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</si>
  <si>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</si>
  <si>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</si>
  <si>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</si>
  <si>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</si>
  <si>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</si>
  <si>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</si>
  <si>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</si>
  <si>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</si>
  <si>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</si>
  <si>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</si>
  <si>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</si>
  <si>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</si>
  <si>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</si>
  <si>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</si>
  <si>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</si>
  <si>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</si>
  <si>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</si>
  <si>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</si>
  <si>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</si>
  <si>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</si>
  <si>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</si>
  <si>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</si>
  <si>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</si>
  <si>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</si>
  <si>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</si>
  <si>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</si>
  <si>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</si>
  <si>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</si>
  <si>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</si>
  <si>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</si>
  <si>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</si>
  <si>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</si>
  <si>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</si>
  <si>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</si>
  <si>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</si>
  <si>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</si>
  <si>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</si>
  <si>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</si>
  <si>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</si>
  <si>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</si>
  <si>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</si>
  <si>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</si>
  <si>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</si>
  <si>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</si>
  <si>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</si>
  <si>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</si>
  <si>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</si>
  <si>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</si>
  <si>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</si>
  <si>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</si>
  <si>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</si>
  <si>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</si>
  <si>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</si>
  <si>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</si>
  <si>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</si>
  <si>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</si>
  <si>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</si>
  <si>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</si>
  <si>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</si>
  <si>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</si>
  <si>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</si>
  <si>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</si>
  <si>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</si>
  <si>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</si>
  <si>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</si>
  <si>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</si>
  <si>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</si>
  <si>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</si>
  <si>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</si>
  <si>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</si>
  <si>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</si>
  <si>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</si>
  <si>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</si>
  <si>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</si>
  <si>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</si>
  <si>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</si>
  <si>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</si>
  <si>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</si>
  <si>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</si>
  <si>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</si>
  <si>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</si>
  <si>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</si>
  <si>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</si>
  <si>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</si>
  <si>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</si>
  <si>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</si>
  <si>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</si>
  <si>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</si>
  <si>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</si>
  <si>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</si>
  <si>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</si>
  <si>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</si>
  <si>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</si>
  <si>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</si>
  <si>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</si>
  <si>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</si>
  <si>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</si>
  <si>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</si>
  <si>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</si>
  <si>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</si>
  <si>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</si>
  <si>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</si>
  <si>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</si>
  <si>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</si>
  <si>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</si>
  <si>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</si>
  <si>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</si>
  <si>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</si>
  <si>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</si>
  <si>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</si>
  <si>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</si>
  <si>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</si>
  <si>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</si>
  <si>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</si>
  <si>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</si>
  <si>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</si>
  <si>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</si>
  <si>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</si>
  <si>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</si>
  <si>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</si>
  <si>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</si>
  <si>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</si>
  <si>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</si>
  <si>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</si>
  <si>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</si>
  <si>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</si>
  <si>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</si>
  <si>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</si>
  <si>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</si>
  <si>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</si>
  <si>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</si>
  <si>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</si>
  <si>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</si>
  <si>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</si>
  <si>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</si>
  <si>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</si>
  <si>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</si>
  <si>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</si>
  <si>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</si>
  <si>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</si>
  <si>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</si>
  <si>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</si>
  <si>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</si>
  <si>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</si>
  <si>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</si>
  <si>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</si>
  <si>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</si>
  <si>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</si>
  <si>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</si>
  <si>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</si>
  <si>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</si>
  <si>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</si>
  <si>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</si>
  <si>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</si>
  <si>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</si>
  <si>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</si>
  <si>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</si>
  <si>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</si>
  <si>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</si>
  <si>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</si>
  <si>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</si>
  <si>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</si>
  <si>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</si>
  <si>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</si>
  <si>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</si>
  <si>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</si>
  <si>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</si>
  <si>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</si>
  <si>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</si>
  <si>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</si>
  <si>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</si>
  <si>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</si>
  <si>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</si>
  <si>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</si>
  <si>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</si>
  <si>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</si>
  <si>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</si>
  <si>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</si>
  <si>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</si>
  <si>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</si>
  <si>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</si>
  <si>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</si>
  <si>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</si>
  <si>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</si>
  <si>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</si>
  <si>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</si>
  <si>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</si>
  <si>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</si>
  <si>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</si>
  <si>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</si>
  <si>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</si>
  <si>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</si>
  <si>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</si>
  <si>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</si>
  <si>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</si>
  <si>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</si>
  <si>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</si>
  <si>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</si>
  <si>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</si>
  <si>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</si>
  <si>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</si>
  <si>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</si>
  <si>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</si>
  <si>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</si>
  <si>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</si>
  <si>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</si>
  <si>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</si>
  <si>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</si>
  <si>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</si>
  <si>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</si>
  <si>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</si>
  <si>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</si>
  <si>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</si>
  <si>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</si>
  <si>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</si>
  <si>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</si>
  <si>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</si>
  <si>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</si>
  <si>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</si>
  <si>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</si>
  <si>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</si>
  <si>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</si>
  <si>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</si>
  <si>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</si>
  <si>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</si>
  <si>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</si>
  <si>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</si>
  <si>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</si>
  <si>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</si>
  <si>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</si>
  <si>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</si>
  <si>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</si>
  <si>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</si>
  <si>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</si>
  <si>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</si>
  <si>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</si>
  <si>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</si>
  <si>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</si>
  <si>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</si>
  <si>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</si>
  <si>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</si>
  <si>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</si>
  <si>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</si>
  <si>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</si>
  <si>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</si>
  <si>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</si>
  <si>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</si>
  <si>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</si>
  <si>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</si>
  <si>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</si>
  <si>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</si>
  <si>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</si>
  <si>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</si>
  <si>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</si>
  <si>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</si>
  <si>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</si>
  <si>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</si>
  <si>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</si>
  <si>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</si>
  <si>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</si>
  <si>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</si>
  <si>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</si>
  <si>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</si>
  <si>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</si>
  <si>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</si>
  <si>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</si>
  <si>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</si>
  <si>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</si>
  <si>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</si>
  <si>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</si>
  <si>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</si>
  <si>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</si>
  <si>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</si>
  <si>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</si>
  <si>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</si>
  <si>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</si>
  <si>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</si>
  <si>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</si>
  <si>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</si>
  <si>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</si>
  <si>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</si>
  <si>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</si>
  <si>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</si>
  <si>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</si>
  <si>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</si>
  <si>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</si>
  <si>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</si>
  <si>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</si>
  <si>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</si>
  <si>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</si>
  <si>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</si>
  <si>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</si>
  <si>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</si>
  <si>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</si>
  <si>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</si>
  <si>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</si>
  <si>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</si>
  <si>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</si>
  <si>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</si>
  <si>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</si>
  <si>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</si>
  <si>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</si>
  <si>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</si>
  <si>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</si>
  <si>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</si>
  <si>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</si>
  <si>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</si>
  <si>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</si>
  <si>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</si>
  <si>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</si>
  <si>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</si>
  <si>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</si>
  <si>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</si>
  <si>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</si>
  <si>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</si>
  <si>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</si>
  <si>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</si>
  <si>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</si>
  <si>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</si>
  <si>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</si>
  <si>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</si>
  <si>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</si>
  <si>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</si>
  <si>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</si>
  <si>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</si>
  <si>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</si>
  <si>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</si>
  <si>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</si>
  <si>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</si>
  <si>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</si>
  <si>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</si>
  <si>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</si>
  <si>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</si>
  <si>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</si>
  <si>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</si>
  <si>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</si>
  <si>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</si>
  <si>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</si>
  <si>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</si>
  <si>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</si>
  <si>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</si>
  <si>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</si>
  <si>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</si>
  <si>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</si>
  <si>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</si>
  <si>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</si>
  <si>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</si>
  <si>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</si>
  <si>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</si>
  <si>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</si>
  <si>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</si>
  <si>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</si>
  <si>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</si>
  <si>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</si>
  <si>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</si>
  <si>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</si>
  <si>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</si>
  <si>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</si>
  <si>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</si>
  <si>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</si>
  <si>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</si>
  <si>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</si>
  <si>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</si>
  <si>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</si>
  <si>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</si>
  <si>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</si>
  <si>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</si>
  <si>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</si>
  <si>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</si>
  <si>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</si>
  <si>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</si>
  <si>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</si>
  <si>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</si>
  <si>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</si>
  <si>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</si>
  <si>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</si>
  <si>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</si>
  <si>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</si>
  <si>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</si>
  <si>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</si>
  <si>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</si>
  <si>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</si>
  <si>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</si>
  <si>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</si>
  <si>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</si>
  <si>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</si>
  <si>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</si>
  <si>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</si>
  <si>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</si>
  <si>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</si>
  <si>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</si>
  <si>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</si>
  <si>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</si>
  <si>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</si>
  <si>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</si>
  <si>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</si>
  <si>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</si>
  <si>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</si>
  <si>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</si>
  <si>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</si>
  <si>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</si>
  <si>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</si>
  <si>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</si>
  <si>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</si>
  <si>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</si>
  <si>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</si>
  <si>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</si>
  <si>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</si>
  <si>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</si>
  <si>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</si>
  <si>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</si>
  <si>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</si>
  <si>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</si>
  <si>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</si>
  <si>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</si>
  <si>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</si>
  <si>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</si>
  <si>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</si>
  <si>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</si>
  <si>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</si>
  <si>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</si>
  <si>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</si>
  <si>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</si>
  <si>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</si>
  <si>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</si>
  <si>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</si>
  <si>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</si>
  <si>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</si>
  <si>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</si>
  <si>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</si>
  <si>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</si>
  <si>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</si>
  <si>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</si>
  <si>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</si>
  <si>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</si>
  <si>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</si>
  <si>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</si>
  <si>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</si>
  <si>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</si>
  <si>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</si>
  <si>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</si>
  <si>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</si>
  <si>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</si>
  <si>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</si>
  <si>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</si>
  <si>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</si>
  <si>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</si>
  <si>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</si>
  <si>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</si>
  <si>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</si>
  <si>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</si>
  <si>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</si>
  <si>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</si>
  <si>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</si>
  <si>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</si>
  <si>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</si>
  <si>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</si>
  <si>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</si>
  <si>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</si>
  <si>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</si>
  <si>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</si>
  <si>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</si>
  <si>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</si>
  <si>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</si>
  <si>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</si>
  <si>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</si>
  <si>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</si>
  <si>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</si>
  <si>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</si>
  <si>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</si>
  <si>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</si>
  <si>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</si>
  <si>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</si>
  <si>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</si>
  <si>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</si>
  <si>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</si>
  <si>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</si>
  <si>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</si>
  <si>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</si>
  <si>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</si>
  <si>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</si>
  <si>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</si>
  <si>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</si>
  <si>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</si>
  <si>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</si>
  <si>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</si>
  <si>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</si>
  <si>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</si>
  <si>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</si>
  <si>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</si>
  <si>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</si>
  <si>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</si>
  <si>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</si>
  <si>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</si>
  <si>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</si>
  <si>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</si>
  <si>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</si>
  <si>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</si>
  <si>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</si>
  <si>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</si>
  <si>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</si>
  <si>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</si>
  <si>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</si>
  <si>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</si>
  <si>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</si>
  <si>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</si>
  <si>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</si>
  <si>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</si>
  <si>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</si>
  <si>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</si>
  <si>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</si>
  <si>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</si>
  <si>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</si>
  <si>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</si>
  <si>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</si>
  <si>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</si>
  <si>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</si>
  <si>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</si>
  <si>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</si>
  <si>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</si>
  <si>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</si>
  <si>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</si>
  <si>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</si>
  <si>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</si>
  <si>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</si>
  <si>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</si>
  <si>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</si>
  <si>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</si>
  <si>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</si>
  <si>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</si>
  <si>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</si>
  <si>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</si>
  <si>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</si>
  <si>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</si>
  <si>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</si>
  <si>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</si>
  <si>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</si>
  <si>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</si>
  <si>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</si>
  <si>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</si>
  <si>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</si>
  <si>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</si>
  <si>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</si>
  <si>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</si>
  <si>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</si>
  <si>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</si>
  <si>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</si>
  <si>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</si>
  <si>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</si>
  <si>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</si>
  <si>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</si>
  <si>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</si>
  <si>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</si>
  <si>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</si>
  <si>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</si>
  <si>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</si>
  <si>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</si>
  <si>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</si>
  <si>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</si>
  <si>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</si>
  <si>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</si>
  <si>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</si>
  <si>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</si>
  <si>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</si>
  <si>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</si>
  <si>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</si>
  <si>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</si>
  <si>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</si>
  <si>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</si>
  <si>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</si>
  <si>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</si>
  <si>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</si>
  <si>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</si>
  <si>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</si>
  <si>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</si>
  <si>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</si>
  <si>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</si>
  <si>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</si>
  <si>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</si>
  <si>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</si>
  <si>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</si>
  <si>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</si>
  <si>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</si>
  <si>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</si>
  <si>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</si>
  <si>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</si>
  <si>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</si>
  <si>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</si>
  <si>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</si>
  <si>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</si>
  <si>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</si>
  <si>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</si>
  <si>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</si>
  <si>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</si>
  <si>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</si>
  <si>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</si>
  <si>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</si>
  <si>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</si>
  <si>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</si>
  <si>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</si>
  <si>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</si>
  <si>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</si>
  <si>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</si>
  <si>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</si>
  <si>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</si>
  <si>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</si>
  <si>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</si>
  <si>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</si>
  <si>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</si>
  <si>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</si>
  <si>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</si>
  <si>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</si>
  <si>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</si>
  <si>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</si>
  <si>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</si>
  <si>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</si>
  <si>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</si>
  <si>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</si>
  <si>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</si>
  <si>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</si>
  <si>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</si>
  <si>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</si>
  <si>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</si>
  <si>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</si>
  <si>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</si>
  <si>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</si>
  <si>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</si>
  <si>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</si>
  <si>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</si>
  <si>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</si>
  <si>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</si>
  <si>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</si>
  <si>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</si>
  <si>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</si>
  <si>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</si>
  <si>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</si>
  <si>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</si>
  <si>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</si>
  <si>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</si>
  <si>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</si>
  <si>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</si>
  <si>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</si>
  <si>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</si>
  <si>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</si>
  <si>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</si>
  <si>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</si>
  <si>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</si>
  <si>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</si>
  <si>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</si>
  <si>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</si>
  <si>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</si>
  <si>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</si>
  <si>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</si>
  <si>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</si>
  <si>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</si>
  <si>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</si>
  <si>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</si>
  <si>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</si>
  <si>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</si>
  <si>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</si>
  <si>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</si>
  <si>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</si>
  <si>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</si>
  <si>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</si>
  <si>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</si>
  <si>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</si>
  <si>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</si>
  <si>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</si>
  <si>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</si>
  <si>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</si>
  <si>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</si>
  <si>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</si>
  <si>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</si>
  <si>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</si>
  <si>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</si>
  <si>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</si>
  <si>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</si>
  <si>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</si>
  <si>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</si>
  <si>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</si>
  <si>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</si>
  <si>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</si>
  <si>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</si>
  <si>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</si>
  <si>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</si>
  <si>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</si>
  <si>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</si>
  <si>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</si>
  <si>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</si>
  <si>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</si>
  <si>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</si>
  <si>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</si>
  <si>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</si>
  <si>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</si>
  <si>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</si>
  <si>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</si>
  <si>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</si>
  <si>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</si>
  <si>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</si>
  <si>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</si>
  <si>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</si>
  <si>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</si>
  <si>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</si>
  <si>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</si>
  <si>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</si>
  <si>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</si>
  <si>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</si>
  <si>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</si>
  <si>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</si>
  <si>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</si>
  <si>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</si>
  <si>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</si>
  <si>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</si>
  <si>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</si>
  <si>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</si>
  <si>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</si>
  <si>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</si>
  <si>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</si>
  <si>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</si>
  <si>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</si>
  <si>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</si>
  <si>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</si>
  <si>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</si>
  <si>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</si>
  <si>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</si>
  <si>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</si>
  <si>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</si>
  <si>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</si>
  <si>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</si>
  <si>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</si>
  <si>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</si>
  <si>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</si>
  <si>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</si>
  <si>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</si>
  <si>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</si>
  <si>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</si>
  <si>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</si>
  <si>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</si>
  <si>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</si>
  <si>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</si>
  <si>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</si>
  <si>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</si>
  <si>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</si>
  <si>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</si>
  <si>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</si>
  <si>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</si>
  <si>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</si>
  <si>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</si>
  <si>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</si>
  <si>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</si>
  <si>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</si>
  <si>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</si>
  <si>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</si>
  <si>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</si>
  <si>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</si>
  <si>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</si>
  <si>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</si>
  <si>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</si>
  <si>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</si>
  <si>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</si>
  <si>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</si>
  <si>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</si>
  <si>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</si>
  <si>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</si>
  <si>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</si>
  <si>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</si>
  <si>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</si>
  <si>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</si>
  <si>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</si>
  <si>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</si>
  <si>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</si>
  <si>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</si>
  <si>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</si>
  <si>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</si>
  <si>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</si>
  <si>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</si>
  <si>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</si>
  <si>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</si>
  <si>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</si>
  <si>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</si>
  <si>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</si>
  <si>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</si>
  <si>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</si>
  <si>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</si>
  <si>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</si>
  <si>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</si>
  <si>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</si>
  <si>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</si>
  <si>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</si>
  <si>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</si>
  <si>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</si>
  <si>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</si>
  <si>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</si>
  <si>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</si>
  <si>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</si>
  <si>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</si>
  <si>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</si>
  <si>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</si>
  <si>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</si>
  <si>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</si>
  <si>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</si>
  <si>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</si>
  <si>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</si>
  <si>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</si>
  <si>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</si>
  <si>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</si>
  <si>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</si>
  <si>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</si>
  <si>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</si>
  <si>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</si>
  <si>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</si>
  <si>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</si>
  <si>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</si>
  <si>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</si>
  <si>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</si>
  <si>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</si>
  <si>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</si>
  <si>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</si>
  <si>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</si>
  <si>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</si>
  <si>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</si>
  <si>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</si>
  <si>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</si>
  <si>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</si>
  <si>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</si>
  <si>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</si>
  <si>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</si>
  <si>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</si>
  <si>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</si>
  <si>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</si>
  <si>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</si>
  <si>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</si>
  <si>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</si>
  <si>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</si>
  <si>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</si>
  <si>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</si>
  <si>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</si>
  <si>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</si>
  <si>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</si>
  <si>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</si>
  <si>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</si>
  <si>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</si>
  <si>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</si>
  <si>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</si>
  <si>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</si>
  <si>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</si>
  <si>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</si>
  <si>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</si>
  <si>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</si>
  <si>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</si>
  <si>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</si>
  <si>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</si>
  <si>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</si>
  <si>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</si>
  <si>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</si>
  <si>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</si>
  <si>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</si>
  <si>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</si>
  <si>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</si>
  <si>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</si>
  <si>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</si>
  <si>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</si>
  <si>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</si>
  <si>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</si>
  <si>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</si>
  <si>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</si>
  <si>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</si>
  <si>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</si>
  <si>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</si>
  <si>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</si>
  <si>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</si>
  <si>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</si>
  <si>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</si>
  <si>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</si>
  <si>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</si>
  <si>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</si>
  <si>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</si>
  <si>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</si>
  <si>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</si>
  <si>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</si>
  <si>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</si>
  <si>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</si>
  <si>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</si>
  <si>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</si>
  <si>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</si>
  <si>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</si>
  <si>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</si>
  <si>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</si>
  <si>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</si>
  <si>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</si>
  <si>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</si>
  <si>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</si>
  <si>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</si>
  <si>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</si>
  <si>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</si>
  <si>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</si>
  <si>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</si>
  <si>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</si>
  <si>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</si>
  <si>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</si>
  <si>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</si>
  <si>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</si>
  <si>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</si>
  <si>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</si>
  <si>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</si>
  <si>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</si>
  <si>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</si>
  <si>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</si>
  <si>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</si>
  <si>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</si>
  <si>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</si>
  <si>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</si>
  <si>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</si>
  <si>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</si>
  <si>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</si>
  <si>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</si>
  <si>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</si>
  <si>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</si>
  <si>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</si>
  <si>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</si>
  <si>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</si>
  <si>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</si>
  <si>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</si>
  <si>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</si>
  <si>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</si>
  <si>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</si>
  <si>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</si>
  <si>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</si>
  <si>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</si>
  <si>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</si>
  <si>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</si>
  <si>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</si>
  <si>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</si>
  <si>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</si>
  <si>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</si>
  <si>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</si>
  <si>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</si>
  <si>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</si>
  <si>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</si>
  <si>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</si>
  <si>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</si>
  <si>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</si>
  <si>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</si>
  <si>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</si>
  <si>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</si>
  <si>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</si>
  <si>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</si>
  <si>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</si>
  <si>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</si>
  <si>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</si>
  <si>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</si>
  <si>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</si>
  <si>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</si>
  <si>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</si>
  <si>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</si>
  <si>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</si>
  <si>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</si>
  <si>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</si>
  <si>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</si>
  <si>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</si>
  <si>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</si>
  <si>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</si>
  <si>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</si>
  <si>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</si>
  <si>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</si>
  <si>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</si>
  <si>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</si>
  <si>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</si>
  <si>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</si>
  <si>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</si>
  <si>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</si>
  <si>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</si>
  <si>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</si>
  <si>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</si>
  <si>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</si>
  <si>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</si>
  <si>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</si>
  <si>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</si>
  <si>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</si>
  <si>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</si>
  <si>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</si>
  <si>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</si>
  <si>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</si>
  <si>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</si>
  <si>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</si>
  <si>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</si>
  <si>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</si>
  <si>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</si>
  <si>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</si>
  <si>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</si>
  <si>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</si>
  <si>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</si>
  <si>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</si>
  <si>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</si>
  <si>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</si>
  <si>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</si>
  <si>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</si>
  <si>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</si>
  <si>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</si>
  <si>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</si>
  <si>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</si>
  <si>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</si>
  <si>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</si>
  <si>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</si>
  <si>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</si>
  <si>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</si>
  <si>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</si>
  <si>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</si>
  <si>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</si>
  <si>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</si>
  <si>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</si>
  <si>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</si>
  <si>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</si>
  <si>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</si>
  <si>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</si>
  <si>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</si>
  <si>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</si>
  <si>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</si>
  <si>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</si>
  <si>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</si>
  <si>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</si>
  <si>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</si>
  <si>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</si>
  <si>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</si>
  <si>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</si>
  <si>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</si>
  <si>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</si>
  <si>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</si>
  <si>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</si>
  <si>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</si>
  <si>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</si>
  <si>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</si>
  <si>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</si>
  <si>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</si>
  <si>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</si>
  <si>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</si>
  <si>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</si>
  <si>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</si>
  <si>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</si>
  <si>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</si>
  <si>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</si>
  <si>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</si>
  <si>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</si>
  <si>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</si>
  <si>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</si>
  <si>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</si>
  <si>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</si>
  <si>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</si>
  <si>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</si>
  <si>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</si>
  <si>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</si>
  <si>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</si>
  <si>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</si>
  <si>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</si>
  <si>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</si>
  <si>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</si>
  <si>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</si>
  <si>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</si>
  <si>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</si>
  <si>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</si>
  <si>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</si>
  <si>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</si>
  <si>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</si>
  <si>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</si>
  <si>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</si>
  <si>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</si>
  <si>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</si>
  <si>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</si>
  <si>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</si>
  <si>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</si>
  <si>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</si>
  <si>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</si>
  <si>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</si>
  <si>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</si>
  <si>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</si>
  <si>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</si>
  <si>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</si>
  <si>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</si>
  <si>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</si>
  <si>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</si>
  <si>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</si>
  <si>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</si>
  <si>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</si>
  <si>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</si>
  <si>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</si>
  <si>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</si>
  <si>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</si>
  <si>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</si>
  <si>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</si>
  <si>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</si>
  <si>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</si>
  <si>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</si>
  <si>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</si>
  <si>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</si>
  <si>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</si>
  <si>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</si>
  <si>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</si>
  <si>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</si>
  <si>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</si>
  <si>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</si>
  <si>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</si>
  <si>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</si>
  <si>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</si>
  <si>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</si>
  <si>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</si>
  <si>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</si>
  <si>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</si>
  <si>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</si>
  <si>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</si>
  <si>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</si>
  <si>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</si>
  <si>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</si>
  <si>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</si>
  <si>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</si>
  <si>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</si>
  <si>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</si>
  <si>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</si>
  <si>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</si>
  <si>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</si>
  <si>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</si>
  <si>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</si>
  <si>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</si>
  <si>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</si>
  <si>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</si>
  <si>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</si>
  <si>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</si>
  <si>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</si>
  <si>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</si>
  <si>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</si>
  <si>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</si>
  <si>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</si>
  <si>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</si>
  <si>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</si>
  <si>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</si>
  <si>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</si>
  <si>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</si>
  <si>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</si>
  <si>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</si>
  <si>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</si>
  <si>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</si>
  <si>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</si>
  <si>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</si>
  <si>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</si>
  <si>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</si>
  <si>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</si>
  <si>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</si>
  <si>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</si>
  <si>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</si>
  <si>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</si>
  <si>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</si>
  <si>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</si>
  <si>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</si>
  <si>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</si>
  <si>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</si>
  <si>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</si>
  <si>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</si>
  <si>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</si>
  <si>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</si>
  <si>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</si>
  <si>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</si>
  <si>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</si>
  <si>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</si>
  <si>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</si>
  <si>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</si>
  <si>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</si>
  <si>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</si>
  <si>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</si>
  <si>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</si>
  <si>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</si>
  <si>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</si>
  <si>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</si>
  <si>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</si>
  <si>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</si>
  <si>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</si>
  <si>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</si>
  <si>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</si>
  <si>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</si>
  <si>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</si>
  <si>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</si>
  <si>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</si>
  <si>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</si>
  <si>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</si>
  <si>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</si>
  <si>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</si>
  <si>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</si>
  <si>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</si>
  <si>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</si>
  <si>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</si>
  <si>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</si>
  <si>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</si>
  <si>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</si>
  <si>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</si>
  <si>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</si>
  <si>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</si>
  <si>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</si>
  <si>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</si>
  <si>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</si>
  <si>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</si>
  <si>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</si>
  <si>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</si>
  <si>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</si>
  <si>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</si>
  <si>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</si>
  <si>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</si>
  <si>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</si>
  <si>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</si>
  <si>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</si>
  <si>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</si>
  <si>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</si>
  <si>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</si>
  <si>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</si>
  <si>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</si>
  <si>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</si>
  <si>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</si>
  <si>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</si>
  <si>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</si>
  <si>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</si>
  <si>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</si>
  <si>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</si>
  <si>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</si>
  <si>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</si>
  <si>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</si>
  <si>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</si>
  <si>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</si>
  <si>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</si>
  <si>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</si>
  <si>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</si>
  <si>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</si>
  <si>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</si>
  <si>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</si>
  <si>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</si>
  <si>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</si>
  <si>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</si>
  <si>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</si>
  <si>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</si>
  <si>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</si>
  <si>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</si>
  <si>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</si>
  <si>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</si>
  <si>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</si>
  <si>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</si>
  <si>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</si>
  <si>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</si>
  <si>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</si>
  <si>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</si>
  <si>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</si>
  <si>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</si>
  <si>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</si>
  <si>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</si>
  <si>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</si>
  <si>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</si>
  <si>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</si>
  <si>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</si>
  <si>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</si>
  <si>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</si>
  <si>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</si>
  <si>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</si>
  <si>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</si>
  <si>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</si>
  <si>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</si>
  <si>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</si>
  <si>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</si>
  <si>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</si>
  <si>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</si>
  <si>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</si>
  <si>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</si>
  <si>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</si>
  <si>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</si>
  <si>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</si>
  <si>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</si>
  <si>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</si>
  <si>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</si>
  <si>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</si>
  <si>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</si>
  <si>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</si>
  <si>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</si>
  <si>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</si>
  <si>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</si>
  <si>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</si>
  <si>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</si>
  <si>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</si>
  <si>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</si>
  <si>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</si>
  <si>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</si>
  <si>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</si>
  <si>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</si>
  <si>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</si>
  <si>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</si>
  <si>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</si>
  <si>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</si>
  <si>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</si>
  <si>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</si>
  <si>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</si>
  <si>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</si>
  <si>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</si>
  <si>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</si>
  <si>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</si>
  <si>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</si>
  <si>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</si>
  <si>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</si>
  <si>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</si>
  <si>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</si>
  <si>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</si>
  <si>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</si>
  <si>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</si>
  <si>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</si>
  <si>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</si>
  <si>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</si>
  <si>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</si>
  <si>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</si>
  <si>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</si>
  <si>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</si>
  <si>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</si>
  <si>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</si>
  <si>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</si>
  <si>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</si>
  <si>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</si>
  <si>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</si>
  <si>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</si>
  <si>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</si>
  <si>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</si>
  <si>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</si>
  <si>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</si>
  <si>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</si>
  <si>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</si>
  <si>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</si>
  <si>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</si>
  <si>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</si>
  <si>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</si>
  <si>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</si>
  <si>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</si>
  <si>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</si>
  <si>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</si>
  <si>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</si>
  <si>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</si>
  <si>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</si>
  <si>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</si>
  <si>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</si>
  <si>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</si>
  <si>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</si>
  <si>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</si>
  <si>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</si>
  <si>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</si>
  <si>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</si>
  <si>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</si>
  <si>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</si>
  <si>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</si>
  <si>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</si>
  <si>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</si>
  <si>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</si>
  <si>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</si>
  <si>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</si>
  <si>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</si>
  <si>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</si>
  <si>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</si>
  <si>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</si>
  <si>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</si>
  <si>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</si>
  <si>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</si>
  <si>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</si>
  <si>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</si>
  <si>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</si>
  <si>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</si>
  <si>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</si>
  <si>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</si>
  <si>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</si>
  <si>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</si>
  <si>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</si>
  <si>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</si>
  <si>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</si>
  <si>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</si>
  <si>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</si>
  <si>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</si>
  <si>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</si>
  <si>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</si>
  <si>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</si>
  <si>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</si>
  <si>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</si>
  <si>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</si>
  <si>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</si>
  <si>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</si>
  <si>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</si>
  <si>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</si>
  <si>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</si>
  <si>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</si>
  <si>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</si>
  <si>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</si>
  <si>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</si>
  <si>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</si>
  <si>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</si>
  <si>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</si>
  <si>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</si>
  <si>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</si>
  <si>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</si>
  <si>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</si>
  <si>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</si>
  <si>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</si>
  <si>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</si>
  <si>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</si>
  <si>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</si>
  <si>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</si>
  <si>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</si>
  <si>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</si>
  <si>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</si>
  <si>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</si>
  <si>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</si>
  <si>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</si>
  <si>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</si>
  <si>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</si>
  <si>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</si>
  <si>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</si>
  <si>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</si>
  <si>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</si>
  <si>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</si>
  <si>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</si>
  <si>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</si>
  <si>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</si>
  <si>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</si>
  <si>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</si>
  <si>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</si>
  <si>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</si>
  <si>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</si>
  <si>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</si>
  <si>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</si>
  <si>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</si>
  <si>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</si>
  <si>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</si>
  <si>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</si>
  <si>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</si>
  <si>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</si>
  <si>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</si>
  <si>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</si>
  <si>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</si>
  <si>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</si>
  <si>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</si>
  <si>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</si>
  <si>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</si>
  <si>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</si>
  <si>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</si>
  <si>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</si>
  <si>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</si>
  <si>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</si>
  <si>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</si>
  <si>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</si>
  <si>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</si>
  <si>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</si>
  <si>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</si>
  <si>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</si>
  <si>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</si>
  <si>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</si>
  <si>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</si>
  <si>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</si>
  <si>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</si>
  <si>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</si>
  <si>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</si>
  <si>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</si>
  <si>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</si>
  <si>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</si>
  <si>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</si>
  <si>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</si>
  <si>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</si>
  <si>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</si>
  <si>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</si>
  <si>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</si>
  <si>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</si>
  <si>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</si>
  <si>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</si>
  <si>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</si>
  <si>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</si>
  <si>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</si>
  <si>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</si>
  <si>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</si>
  <si>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</si>
  <si>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</si>
  <si>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</si>
  <si>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</si>
  <si>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</si>
  <si>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</si>
  <si>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</si>
  <si>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</si>
  <si>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</si>
  <si>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</si>
  <si>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</si>
  <si>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</si>
  <si>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</si>
  <si>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</si>
  <si>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</si>
  <si>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</si>
  <si>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</si>
  <si>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</si>
  <si>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</si>
  <si>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</si>
  <si>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</si>
  <si>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</si>
  <si>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</si>
  <si>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</si>
  <si>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</si>
  <si>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</si>
  <si>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</si>
  <si>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</si>
  <si>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</si>
  <si>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</si>
  <si>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</si>
  <si>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</si>
  <si>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</si>
  <si>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</si>
  <si>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</si>
  <si>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</si>
  <si>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</si>
  <si>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</si>
  <si>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</si>
  <si>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</si>
  <si>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</si>
  <si>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</si>
  <si>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</si>
  <si>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</si>
  <si>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</si>
  <si>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</si>
  <si>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</si>
  <si>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</si>
  <si>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</si>
  <si>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</si>
  <si>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</si>
  <si>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</si>
  <si>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</si>
  <si>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</si>
  <si>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</si>
  <si>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</si>
  <si>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</si>
  <si>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</si>
  <si>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</si>
  <si>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</si>
  <si>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</si>
  <si>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</si>
  <si>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</si>
  <si>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</si>
  <si>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</si>
  <si>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</si>
  <si>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</si>
  <si>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</si>
  <si>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</si>
  <si>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</si>
  <si>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</si>
  <si>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</si>
  <si>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</si>
  <si>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</si>
  <si>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</si>
  <si>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</si>
  <si>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</si>
  <si>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</si>
  <si>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</si>
  <si>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</si>
  <si>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</si>
  <si>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</si>
  <si>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</si>
  <si>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</si>
  <si>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</si>
  <si>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</si>
  <si>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</si>
  <si>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</si>
  <si>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</si>
  <si>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</si>
  <si>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</si>
  <si>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</si>
  <si>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</si>
  <si>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</si>
  <si>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</si>
  <si>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</si>
  <si>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</si>
  <si>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</si>
  <si>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</si>
  <si>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</si>
  <si>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</si>
  <si>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</si>
  <si>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</si>
  <si>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</si>
  <si>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</si>
  <si>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</si>
  <si>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</si>
  <si>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</si>
  <si>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</si>
  <si>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</si>
  <si>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</si>
  <si>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</si>
  <si>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</si>
  <si>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</si>
  <si>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</si>
  <si>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</si>
  <si>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</si>
  <si>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</si>
  <si>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</si>
  <si>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</si>
  <si>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</si>
  <si>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</si>
  <si>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</si>
  <si>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</si>
  <si>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</si>
  <si>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</si>
  <si>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</si>
  <si>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</si>
  <si>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</si>
  <si>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</si>
  <si>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</si>
  <si>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</si>
  <si>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</si>
  <si>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</si>
  <si>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</si>
  <si>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</si>
  <si>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</si>
  <si>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</si>
  <si>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</si>
  <si>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</si>
  <si>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</si>
  <si>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</si>
  <si>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</si>
  <si>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</si>
  <si>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</si>
  <si>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</si>
  <si>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</si>
  <si>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</si>
  <si>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</si>
  <si>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</si>
  <si>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</si>
  <si>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</si>
  <si>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</si>
  <si>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</si>
  <si>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</si>
  <si>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</si>
  <si>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</si>
  <si>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</si>
  <si>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</si>
  <si>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</si>
  <si>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</si>
  <si>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</si>
  <si>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</si>
  <si>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</si>
  <si>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</si>
  <si>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</si>
  <si>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</si>
  <si>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</si>
  <si>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</si>
  <si>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</si>
  <si>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</si>
  <si>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</si>
  <si>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</si>
  <si>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</si>
  <si>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</si>
  <si>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</si>
  <si>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</si>
  <si>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</si>
  <si>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</si>
  <si>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</si>
  <si>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</si>
  <si>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</si>
  <si>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</si>
  <si>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</si>
  <si>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</si>
  <si>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</si>
  <si>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</si>
  <si>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</si>
  <si>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</si>
  <si>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</si>
  <si>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</si>
  <si>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</si>
  <si>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</si>
  <si>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</si>
  <si>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</si>
  <si>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</si>
  <si>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</si>
  <si>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</si>
  <si>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</si>
  <si>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</si>
  <si>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</si>
  <si>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</si>
  <si>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</si>
  <si>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</si>
  <si>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</si>
  <si>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</si>
  <si>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</si>
  <si>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</si>
  <si>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</si>
  <si>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</si>
  <si>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</si>
  <si>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</si>
  <si>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</si>
  <si>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</si>
  <si>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</si>
  <si>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</si>
  <si>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</si>
  <si>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</si>
  <si>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</si>
  <si>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</si>
  <si>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</si>
  <si>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</si>
  <si>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</si>
  <si>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</si>
  <si>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</si>
  <si>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</si>
  <si>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</si>
  <si>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</si>
  <si>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</si>
  <si>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</si>
  <si>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</si>
  <si>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</si>
  <si>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</si>
  <si>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</si>
  <si>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</si>
  <si>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</si>
  <si>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</si>
  <si>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</si>
  <si>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</si>
  <si>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</si>
  <si>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</si>
  <si>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</si>
  <si>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</si>
  <si>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</si>
  <si>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</si>
  <si>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</si>
  <si>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</si>
  <si>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</si>
  <si>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</si>
  <si>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</si>
  <si>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</si>
  <si>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</si>
  <si>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</si>
  <si>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</si>
  <si>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</si>
  <si>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</si>
  <si>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</si>
  <si>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</si>
  <si>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</si>
  <si>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</si>
  <si>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</si>
  <si>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</si>
  <si>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</si>
  <si>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</si>
  <si>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</si>
  <si>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</si>
  <si>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</si>
  <si>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</si>
  <si>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</si>
  <si>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</si>
  <si>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</si>
  <si>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</si>
  <si>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</si>
  <si>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</si>
  <si>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</si>
  <si>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</si>
  <si>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</si>
  <si>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</si>
  <si>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</si>
  <si>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</si>
  <si>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</si>
  <si>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</si>
  <si>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</si>
  <si>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</si>
  <si>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</si>
  <si>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</si>
  <si>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</si>
  <si>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</si>
  <si>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</si>
  <si>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</si>
  <si>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</si>
  <si>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</si>
  <si>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</si>
  <si>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</si>
  <si>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</si>
  <si>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</si>
  <si>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</si>
  <si>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</si>
  <si>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</si>
  <si>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</si>
  <si>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</si>
  <si>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</si>
  <si>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</si>
  <si>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</si>
  <si>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</si>
  <si>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</si>
  <si>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</si>
  <si>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</si>
  <si>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</si>
  <si>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</si>
  <si>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</si>
  <si>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</si>
  <si>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</si>
  <si>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</si>
  <si>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</si>
  <si>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</si>
  <si>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</si>
  <si>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</si>
  <si>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</si>
  <si>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</si>
  <si>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</si>
  <si>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</si>
  <si>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</si>
  <si>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</si>
  <si>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</si>
  <si>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</si>
  <si>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</si>
  <si>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</si>
  <si>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</si>
  <si>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</si>
  <si>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</si>
  <si>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</si>
  <si>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</si>
  <si>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</si>
  <si>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</si>
  <si>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</si>
  <si>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</si>
  <si>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</si>
  <si>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</si>
  <si>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</si>
  <si>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</si>
  <si>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</si>
  <si>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</si>
  <si>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</si>
  <si>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</si>
  <si>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</si>
  <si>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</si>
  <si>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</si>
  <si>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</si>
  <si>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</si>
  <si>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</si>
  <si>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</si>
  <si>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</si>
  <si>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</si>
  <si>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</si>
  <si>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</si>
  <si>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</si>
  <si>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</si>
  <si>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</si>
  <si>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</si>
  <si>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</si>
  <si>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</si>
  <si>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</si>
  <si>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</si>
  <si>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</si>
  <si>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</si>
  <si>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</si>
  <si>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</si>
  <si>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</si>
  <si>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</si>
  <si>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</si>
  <si>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</si>
  <si>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</si>
  <si>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</si>
  <si>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</si>
  <si>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</si>
  <si>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</si>
  <si>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</si>
  <si>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</si>
  <si>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</si>
  <si>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</si>
  <si>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</si>
  <si>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</si>
  <si>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</si>
  <si>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</si>
  <si>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</si>
  <si>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</si>
  <si>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</si>
  <si>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</si>
  <si>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</si>
  <si>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</si>
  <si>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</si>
  <si>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</si>
  <si>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</si>
  <si>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</si>
  <si>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</si>
  <si>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</si>
  <si>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</si>
  <si>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</si>
  <si>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</si>
  <si>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</si>
  <si>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</si>
  <si>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</si>
  <si>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</si>
  <si>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</si>
  <si>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</si>
  <si>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</si>
  <si>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</si>
  <si>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</si>
  <si>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</si>
  <si>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</si>
  <si>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</si>
  <si>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</si>
  <si>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</si>
  <si>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</si>
  <si>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</si>
  <si>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</si>
  <si>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</si>
  <si>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</si>
  <si>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</si>
  <si>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</si>
  <si>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</si>
  <si>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</si>
  <si>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</si>
  <si>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</si>
  <si>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</si>
  <si>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</si>
  <si>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</si>
  <si>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</si>
  <si>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</si>
  <si>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</si>
  <si>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</si>
  <si>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</si>
  <si>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</si>
  <si>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</si>
  <si>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</si>
  <si>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</si>
  <si>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</si>
  <si>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</si>
  <si>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</si>
  <si>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</si>
  <si>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</si>
  <si>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</si>
  <si>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</si>
  <si>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</si>
  <si>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</si>
  <si>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</si>
  <si>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</si>
  <si>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</si>
  <si>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</si>
  <si>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</si>
  <si>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</si>
  <si>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</si>
  <si>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</si>
  <si>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</si>
  <si>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</si>
  <si>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</si>
  <si>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</si>
  <si>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</si>
  <si>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</si>
  <si>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</si>
  <si>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</si>
  <si>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</si>
  <si>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</si>
  <si>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</si>
  <si>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</si>
  <si>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</si>
  <si>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</si>
  <si>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</si>
  <si>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</si>
  <si>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</si>
  <si>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</si>
  <si>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</si>
  <si>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</si>
  <si>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</si>
  <si>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</si>
  <si>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</si>
  <si>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</si>
  <si>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</si>
  <si>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</si>
  <si>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</si>
  <si>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</si>
  <si>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</si>
  <si>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</si>
  <si>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</si>
  <si>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</si>
  <si>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</si>
  <si>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</si>
  <si>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</si>
  <si>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</si>
  <si>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</si>
  <si>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</si>
  <si>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</si>
  <si>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</si>
  <si>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</si>
  <si>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</si>
  <si>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</si>
  <si>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</si>
  <si>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</si>
  <si>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</si>
  <si>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</si>
  <si>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</si>
  <si>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</si>
  <si>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</si>
  <si>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</si>
  <si>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</si>
  <si>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</si>
  <si>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</si>
  <si>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</si>
  <si>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</si>
  <si>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</si>
  <si>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</si>
  <si>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</si>
  <si>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</si>
  <si>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</si>
  <si>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</si>
  <si>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</si>
  <si>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</si>
  <si>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</si>
  <si>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</si>
  <si>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</si>
  <si>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</si>
  <si>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</si>
  <si>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</si>
  <si>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</si>
  <si>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</si>
  <si>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</si>
  <si>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</si>
  <si>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</si>
  <si>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</si>
  <si>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</si>
  <si>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</si>
  <si>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</si>
  <si>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</si>
  <si>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</si>
  <si>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</si>
  <si>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</si>
  <si>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</si>
  <si>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</si>
  <si>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</si>
  <si>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</si>
  <si>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</si>
  <si>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</si>
  <si>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</si>
  <si>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</si>
  <si>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</si>
  <si>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</si>
  <si>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</si>
  <si>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</si>
  <si>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</si>
  <si>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</si>
  <si>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</si>
  <si>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</si>
  <si>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</si>
  <si>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</si>
  <si>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</si>
  <si>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</si>
  <si>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</si>
  <si>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</si>
  <si>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</si>
  <si>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</si>
  <si>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</si>
  <si>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</si>
  <si>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</si>
  <si>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</si>
  <si>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</si>
  <si>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</si>
  <si>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</si>
  <si>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</si>
  <si>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</si>
  <si>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</si>
  <si>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</si>
  <si>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</si>
  <si>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</si>
  <si>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</si>
  <si>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</si>
  <si>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</si>
  <si>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</si>
  <si>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</si>
  <si>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</si>
  <si>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</si>
  <si>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</si>
  <si>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</si>
  <si>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</si>
  <si>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</si>
  <si>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</si>
  <si>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</si>
  <si>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</si>
  <si>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</si>
  <si>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</si>
  <si>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</si>
  <si>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</si>
  <si>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</si>
  <si>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</si>
  <si>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</si>
  <si>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</si>
  <si>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</si>
  <si>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</si>
  <si>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</si>
  <si>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</si>
  <si>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</si>
  <si>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</si>
  <si>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</si>
  <si>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</si>
  <si>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</si>
  <si>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</si>
  <si>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</si>
  <si>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</si>
  <si>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</si>
  <si>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</si>
  <si>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</si>
  <si>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</si>
  <si>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</si>
  <si>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</si>
  <si>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</si>
  <si>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</si>
  <si>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</si>
  <si>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</si>
  <si>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</si>
  <si>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</si>
  <si>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</si>
  <si>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</si>
  <si>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</si>
  <si>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</si>
  <si>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</si>
  <si>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</si>
  <si>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</si>
  <si>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</si>
  <si>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</si>
  <si>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</si>
  <si>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</si>
  <si>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</si>
  <si>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</si>
  <si>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</si>
  <si>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</si>
  <si>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</si>
  <si>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</si>
  <si>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</si>
  <si>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</si>
  <si>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</si>
  <si>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</si>
  <si>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</si>
  <si>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</si>
  <si>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</si>
  <si>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</si>
  <si>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</si>
  <si>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</si>
  <si>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</si>
  <si>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</si>
  <si>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</si>
  <si>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</si>
  <si>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</si>
  <si>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</si>
  <si>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</si>
  <si>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</si>
  <si>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</si>
  <si>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</si>
  <si>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</si>
  <si>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</si>
  <si>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</si>
  <si>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</si>
  <si>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</si>
  <si>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</si>
  <si>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</si>
  <si>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</si>
  <si>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</si>
  <si>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</si>
  <si>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</si>
  <si>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</si>
  <si>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</si>
  <si>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</si>
  <si>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</si>
  <si>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</si>
  <si>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</si>
  <si>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</si>
  <si>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</si>
  <si>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</si>
  <si>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</si>
  <si>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</si>
  <si>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</si>
  <si>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</si>
  <si>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</si>
  <si>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</si>
  <si>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</si>
  <si>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</si>
  <si>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</si>
  <si>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</si>
  <si>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</si>
  <si>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</si>
  <si>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</si>
  <si>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</si>
  <si>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</si>
  <si>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</si>
  <si>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</si>
  <si>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</si>
  <si>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</si>
  <si>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</si>
  <si>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</si>
  <si>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</si>
  <si>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</si>
  <si>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</si>
  <si>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</si>
  <si>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</si>
  <si>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</si>
  <si>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</si>
  <si>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</si>
  <si>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</si>
  <si>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</si>
  <si>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</si>
  <si>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</si>
  <si>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</si>
  <si>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</si>
  <si>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</si>
  <si>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</si>
  <si>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</si>
  <si>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</si>
  <si>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</si>
  <si>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</si>
  <si>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</si>
  <si>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</si>
  <si>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</si>
  <si>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</si>
  <si>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</si>
  <si>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</si>
  <si>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</si>
  <si>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</si>
  <si>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</si>
  <si>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</si>
  <si>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</si>
  <si>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</si>
  <si>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</si>
  <si>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</si>
  <si>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</si>
  <si>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</si>
  <si>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</si>
  <si>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</si>
  <si>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</si>
  <si>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</si>
  <si>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</si>
  <si>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</si>
  <si>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</si>
  <si>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</si>
  <si>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</si>
  <si>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</si>
  <si>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</si>
  <si>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</si>
  <si>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</si>
  <si>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</si>
  <si>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</si>
  <si>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</si>
  <si>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</si>
  <si>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</si>
  <si>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</si>
  <si>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</si>
  <si>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</si>
  <si>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</si>
  <si>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</si>
  <si>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</si>
  <si>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</si>
  <si>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</si>
  <si>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</si>
  <si>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</si>
  <si>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</si>
  <si>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</si>
  <si>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</si>
  <si>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</si>
  <si>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</si>
  <si>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</si>
  <si>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</si>
  <si>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</si>
  <si>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</si>
  <si>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</si>
  <si>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</si>
  <si>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</si>
  <si>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</si>
  <si>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</si>
  <si>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</si>
  <si>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</si>
  <si>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</si>
  <si>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</si>
  <si>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</si>
  <si>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</si>
  <si>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</si>
  <si>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</si>
  <si>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</si>
  <si>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</si>
  <si>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</si>
  <si>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</si>
  <si>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</si>
  <si>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</si>
  <si>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</si>
  <si>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</si>
  <si>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</si>
  <si>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</si>
  <si>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</si>
  <si>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</si>
  <si>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</si>
  <si>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</si>
  <si>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</si>
  <si>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</si>
  <si>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</si>
  <si>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</si>
  <si>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</si>
  <si>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</si>
  <si>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</si>
  <si>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</si>
  <si>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</si>
  <si>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</si>
  <si>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</si>
  <si>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</si>
  <si>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</si>
  <si>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</si>
  <si>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</si>
  <si>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</si>
  <si>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</si>
  <si>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</si>
  <si>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</si>
  <si>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</si>
  <si>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</si>
  <si>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</si>
  <si>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</si>
  <si>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</si>
  <si>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</si>
  <si>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</si>
  <si>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</si>
  <si>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</si>
  <si>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</si>
  <si>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</si>
  <si>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</si>
  <si>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</si>
  <si>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</si>
  <si>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</si>
  <si>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</si>
  <si>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</si>
  <si>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</si>
  <si>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</si>
  <si>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</si>
  <si>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</si>
  <si>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</si>
  <si>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</si>
  <si>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</si>
  <si>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</si>
  <si>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</si>
  <si>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</si>
  <si>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</si>
  <si>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</si>
  <si>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</si>
  <si>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</si>
  <si>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</si>
  <si>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</si>
  <si>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</si>
  <si>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</si>
  <si>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</si>
  <si>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</si>
  <si>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</si>
  <si>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</si>
  <si>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</si>
  <si>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</si>
  <si>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</si>
  <si>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</si>
  <si>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</si>
  <si>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</si>
  <si>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</si>
  <si>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</si>
  <si>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</si>
  <si>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</si>
  <si>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</si>
  <si>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</si>
  <si>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</si>
  <si>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</si>
  <si>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</si>
  <si>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</si>
  <si>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</si>
  <si>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</si>
  <si>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</si>
  <si>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</si>
  <si>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</si>
  <si>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</si>
  <si>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</si>
  <si>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</si>
  <si>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</si>
  <si>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</si>
  <si>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</si>
  <si>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</si>
  <si>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</si>
  <si>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</si>
  <si>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</si>
  <si>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</si>
  <si>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</si>
  <si>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</si>
  <si>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</si>
  <si>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</si>
  <si>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</si>
  <si>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</si>
  <si>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</si>
  <si>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</si>
  <si>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</si>
  <si>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</si>
  <si>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</si>
  <si>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</si>
  <si>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</si>
  <si>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</si>
  <si>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</si>
  <si>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</si>
  <si>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</si>
  <si>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</si>
  <si>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</si>
  <si>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</si>
  <si>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</si>
  <si>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</si>
  <si>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</si>
  <si>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</si>
  <si>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</si>
  <si>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</si>
  <si>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</si>
  <si>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</si>
  <si>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</si>
  <si>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</si>
  <si>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</si>
  <si>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</si>
  <si>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</si>
  <si>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</si>
  <si>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</si>
  <si>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</si>
  <si>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</si>
  <si>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</si>
  <si>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</si>
  <si>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</si>
  <si>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</si>
  <si>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</si>
  <si>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</si>
  <si>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</si>
  <si>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</si>
  <si>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</si>
  <si>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</si>
  <si>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</si>
  <si>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</si>
  <si>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</si>
  <si>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</si>
  <si>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</si>
  <si>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</si>
  <si>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</si>
  <si>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</si>
  <si>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</si>
  <si>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</si>
  <si>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</si>
  <si>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</si>
  <si>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</si>
  <si>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</si>
  <si>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</si>
  <si>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</si>
  <si>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</si>
  <si>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</si>
  <si>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</si>
  <si>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</si>
  <si>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</si>
  <si>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</si>
  <si>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</si>
  <si>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</si>
  <si>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</si>
  <si>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</si>
  <si>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</si>
  <si>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</si>
  <si>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</si>
  <si>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</si>
  <si>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</si>
  <si>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</si>
  <si>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</si>
  <si>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</si>
  <si>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</si>
  <si>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</si>
  <si>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</si>
  <si>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</si>
  <si>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</si>
  <si>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</si>
  <si>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</si>
  <si>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</si>
  <si>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</si>
  <si>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</si>
  <si>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</si>
  <si>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</si>
  <si>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</si>
  <si>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</si>
  <si>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</si>
  <si>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</si>
  <si>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</si>
  <si>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</si>
  <si>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</si>
  <si>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</si>
  <si>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</si>
  <si>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</si>
  <si>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</si>
  <si>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</si>
  <si>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</si>
  <si>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</si>
  <si>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</si>
  <si>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</si>
  <si>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</si>
  <si>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</si>
  <si>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</si>
  <si>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</si>
  <si>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</si>
  <si>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</si>
  <si>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</si>
  <si>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</si>
  <si>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</si>
  <si>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</si>
  <si>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</si>
  <si>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</si>
  <si>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</si>
  <si>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</si>
  <si>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</si>
  <si>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</si>
  <si>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</si>
  <si>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</si>
  <si>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</si>
  <si>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</si>
  <si>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</si>
  <si>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</si>
  <si>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</si>
  <si>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</si>
  <si>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</si>
  <si>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</si>
  <si>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</si>
  <si>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</si>
  <si>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</si>
  <si>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</si>
  <si>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</si>
  <si>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</si>
  <si>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</si>
  <si>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</si>
  <si>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</si>
  <si>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</si>
  <si>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</si>
  <si>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</si>
  <si>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</si>
  <si>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</si>
  <si>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</si>
  <si>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</si>
  <si>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</si>
  <si>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</si>
  <si>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</si>
  <si>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</si>
  <si>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</si>
  <si>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</si>
  <si>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</si>
  <si>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</si>
  <si>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</si>
  <si>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</si>
  <si>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</si>
  <si>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</si>
  <si>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</si>
  <si>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</si>
  <si>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</si>
  <si>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</si>
  <si>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</si>
  <si>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</si>
  <si>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</si>
  <si>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</si>
  <si>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</si>
  <si>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</si>
  <si>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</si>
  <si>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</si>
  <si>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</si>
  <si>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</si>
  <si>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</si>
  <si>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</si>
  <si>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</si>
  <si>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</si>
  <si>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</si>
  <si>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</si>
  <si>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</si>
  <si>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</si>
  <si>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</si>
  <si>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</si>
  <si>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</si>
  <si>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</si>
  <si>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</si>
  <si>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</si>
  <si>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</si>
  <si>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</si>
  <si>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</si>
  <si>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</si>
  <si>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</si>
  <si>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</si>
  <si>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</si>
  <si>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</si>
  <si>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</si>
  <si>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</si>
  <si>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</si>
  <si>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</si>
  <si>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</si>
  <si>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</si>
  <si>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</si>
  <si>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</si>
  <si>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</si>
  <si>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</si>
  <si>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</si>
  <si>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</si>
  <si>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</si>
  <si>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</si>
  <si>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</si>
  <si>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</si>
  <si>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</si>
  <si>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</si>
  <si>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</si>
  <si>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</si>
  <si>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</si>
  <si>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</si>
  <si>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</si>
  <si>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</si>
  <si>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</si>
  <si>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</si>
  <si>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</si>
  <si>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</si>
  <si>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</si>
  <si>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</si>
  <si>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</si>
  <si>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</si>
  <si>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</si>
  <si>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</si>
  <si>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</si>
  <si>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</si>
  <si>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</si>
  <si>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</si>
  <si>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</si>
  <si>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</si>
  <si>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</si>
  <si>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</si>
  <si>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</si>
  <si>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</si>
  <si>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</si>
  <si>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</si>
  <si>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</si>
  <si>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</si>
  <si>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</si>
  <si>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</si>
  <si>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</si>
  <si>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</si>
  <si>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</si>
  <si>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</si>
  <si>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</si>
  <si>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</si>
  <si>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</si>
  <si>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</si>
  <si>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</si>
  <si>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</si>
  <si>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</si>
  <si>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</si>
  <si>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</si>
  <si>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</si>
  <si>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</si>
  <si>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</si>
  <si>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</si>
  <si>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</si>
  <si>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</si>
  <si>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</si>
  <si>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</si>
  <si>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</si>
  <si>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</si>
  <si>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</si>
  <si>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</si>
  <si>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</si>
  <si>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</si>
  <si>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</si>
  <si>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</si>
  <si>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</si>
  <si>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</si>
  <si>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</si>
  <si>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</si>
  <si>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</si>
  <si>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</si>
  <si>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</si>
  <si>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</si>
  <si>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</si>
  <si>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</si>
  <si>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</si>
  <si>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</si>
  <si>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</si>
  <si>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</si>
  <si>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</si>
  <si>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</si>
  <si>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</si>
  <si>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</si>
  <si>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</si>
  <si>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</si>
  <si>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</si>
  <si>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</si>
  <si>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</si>
  <si>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</si>
  <si>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</si>
  <si>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</si>
  <si>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</si>
  <si>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</si>
  <si>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</si>
  <si>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</si>
  <si>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</si>
  <si>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</si>
  <si>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</si>
  <si>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</si>
  <si>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</si>
  <si>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</si>
  <si>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</si>
  <si>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</si>
  <si>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</si>
  <si>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</si>
  <si>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</si>
  <si>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</si>
  <si>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</si>
  <si>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</si>
  <si>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</si>
  <si>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</si>
  <si>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</si>
  <si>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</si>
  <si>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</si>
  <si>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</si>
  <si>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</si>
  <si>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</si>
  <si>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</si>
  <si>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</si>
  <si>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</si>
  <si>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</si>
  <si>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</si>
  <si>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</si>
  <si>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</si>
  <si>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</si>
  <si>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</si>
  <si>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</si>
  <si>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</si>
  <si>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</si>
  <si>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</si>
  <si>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</si>
  <si>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</si>
  <si>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</si>
  <si>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</si>
  <si>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</si>
  <si>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</si>
  <si>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</si>
  <si>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</si>
  <si>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</si>
  <si>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</si>
  <si>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</si>
  <si>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</si>
  <si>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</si>
  <si>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</si>
  <si>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</si>
  <si>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</si>
  <si>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</si>
  <si>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</si>
  <si>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</si>
  <si>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</si>
  <si>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</si>
  <si>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</si>
  <si>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</si>
  <si>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</si>
  <si>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</si>
  <si>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</si>
  <si>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</si>
  <si>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</si>
  <si>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</si>
  <si>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</si>
  <si>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</si>
  <si>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</si>
  <si>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</si>
  <si>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</si>
  <si>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</si>
  <si>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</si>
  <si>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</si>
  <si>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</si>
  <si>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</si>
  <si>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</si>
  <si>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</si>
  <si>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</si>
  <si>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</si>
  <si>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</si>
  <si>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</si>
  <si>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</si>
  <si>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</si>
  <si>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</si>
  <si>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</si>
  <si>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</si>
  <si>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</si>
  <si>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</si>
  <si>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</si>
  <si>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</si>
  <si>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</si>
  <si>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</si>
  <si>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</si>
  <si>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</si>
  <si>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</si>
  <si>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</si>
  <si>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</si>
  <si>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</si>
  <si>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</si>
  <si>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</si>
  <si>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</si>
  <si>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</si>
  <si>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</si>
  <si>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</si>
  <si>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</si>
  <si>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</si>
  <si>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</si>
  <si>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</si>
  <si>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</si>
  <si>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</si>
  <si>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</si>
  <si>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</si>
  <si>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</si>
  <si>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</si>
  <si>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</si>
  <si>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</si>
  <si>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</si>
  <si>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</si>
  <si>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</si>
  <si>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</si>
  <si>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</si>
  <si>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</si>
  <si>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</si>
  <si>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</si>
  <si>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</si>
  <si>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</si>
  <si>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</si>
  <si>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</si>
  <si>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</si>
  <si>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</si>
  <si>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</si>
  <si>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</si>
  <si>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</si>
  <si>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</si>
  <si>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</si>
  <si>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</si>
  <si>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</si>
  <si>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</si>
  <si>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</si>
  <si>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</si>
  <si>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</si>
  <si>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</si>
  <si>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</si>
  <si>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</si>
  <si>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</si>
  <si>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</si>
  <si>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</si>
  <si>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</si>
  <si>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</si>
  <si>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</si>
  <si>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</si>
  <si>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</si>
  <si>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</si>
  <si>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</si>
  <si>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</si>
  <si>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</si>
  <si>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</si>
  <si>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</si>
  <si>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</si>
  <si>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</si>
  <si>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</si>
  <si>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</si>
  <si>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</si>
  <si>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</si>
  <si>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</si>
  <si>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</si>
  <si>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</si>
  <si>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</si>
  <si>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</si>
  <si>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</si>
  <si>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</si>
  <si>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</si>
  <si>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</si>
  <si>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</si>
  <si>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</si>
  <si>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</si>
  <si>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</si>
  <si>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</si>
  <si>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</si>
  <si>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</si>
  <si>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</si>
  <si>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</si>
  <si>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</si>
  <si>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</si>
  <si>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</si>
  <si>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</si>
  <si>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</si>
  <si>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</si>
  <si>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</si>
  <si>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</si>
  <si>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</si>
  <si>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</si>
  <si>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</si>
  <si>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</si>
  <si>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</si>
  <si>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</si>
  <si>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</si>
  <si>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</si>
  <si>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</si>
  <si>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</si>
  <si>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</si>
  <si>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</si>
  <si>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</si>
  <si>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</si>
  <si>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</si>
  <si>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</si>
  <si>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</si>
  <si>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</si>
  <si>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</si>
  <si>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</si>
  <si>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</si>
  <si>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</si>
  <si>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</si>
  <si>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</si>
  <si>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</si>
  <si>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</si>
  <si>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</si>
  <si>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</si>
  <si>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</si>
  <si>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</si>
  <si>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</si>
  <si>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</si>
  <si>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</si>
  <si>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</si>
  <si>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</si>
  <si>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</si>
  <si>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</si>
  <si>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</si>
  <si>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</si>
  <si>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</si>
  <si>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</si>
  <si>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</si>
  <si>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</si>
  <si>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</si>
  <si>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</si>
  <si>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</si>
  <si>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</si>
  <si>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</si>
  <si>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</si>
  <si>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</si>
  <si>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</si>
  <si>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</si>
  <si>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</si>
  <si>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</si>
  <si>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</si>
  <si>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</si>
  <si>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</si>
  <si>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</si>
  <si>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</si>
  <si>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</si>
  <si>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</si>
  <si>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</si>
  <si>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</si>
  <si>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</si>
  <si>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</si>
  <si>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</si>
  <si>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</si>
  <si>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</si>
  <si>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</si>
  <si>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</si>
  <si>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</si>
  <si>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</si>
  <si>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</si>
  <si>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</si>
  <si>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</si>
  <si>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</si>
  <si>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</si>
  <si>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</si>
  <si>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</si>
  <si>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</si>
  <si>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</si>
  <si>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</si>
  <si>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</si>
  <si>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</si>
  <si>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</si>
  <si>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</si>
  <si>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</si>
  <si>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</si>
  <si>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</si>
  <si>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</si>
  <si>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</si>
  <si>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</si>
  <si>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</si>
  <si>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</si>
  <si>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</si>
  <si>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</si>
  <si>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</si>
  <si>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</si>
  <si>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</si>
  <si>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</si>
  <si>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</si>
  <si>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</si>
  <si>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</si>
  <si>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</si>
  <si>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</si>
  <si>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</si>
  <si>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</si>
  <si>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</si>
  <si>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</si>
  <si>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</si>
  <si>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</si>
  <si>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</si>
  <si>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</si>
  <si>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</si>
  <si>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</si>
  <si>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</si>
  <si>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</si>
  <si>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</si>
  <si>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</si>
  <si>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</si>
  <si>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</si>
  <si>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</si>
  <si>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</si>
  <si>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</si>
  <si>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</si>
  <si>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</si>
  <si>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</si>
  <si>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</si>
  <si>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</si>
  <si>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</si>
  <si>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</si>
  <si>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</si>
  <si>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</si>
  <si>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</si>
  <si>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</si>
  <si>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</si>
  <si>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</si>
  <si>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</si>
  <si>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</si>
  <si>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</si>
  <si>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</si>
  <si>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</si>
  <si>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</si>
  <si>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</si>
  <si>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</si>
  <si>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</si>
  <si>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</si>
  <si>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</si>
  <si>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</si>
  <si>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</si>
  <si>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</si>
  <si>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</si>
  <si>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</si>
  <si>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</si>
  <si>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</si>
  <si>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</si>
  <si>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</si>
  <si>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</si>
  <si>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</si>
  <si>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</si>
  <si>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</si>
  <si>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</si>
  <si>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</si>
  <si>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</si>
  <si>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</si>
  <si>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</si>
  <si>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</si>
  <si>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</si>
  <si>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</si>
  <si>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</si>
  <si>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</si>
  <si>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</si>
  <si>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</si>
  <si>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</si>
  <si>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</si>
  <si>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</si>
  <si>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</si>
  <si>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</si>
  <si>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</si>
  <si>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</si>
  <si>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</si>
  <si>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</si>
  <si>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</si>
  <si>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</si>
  <si>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</si>
  <si>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</si>
  <si>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</si>
  <si>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</si>
  <si>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</si>
  <si>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</si>
  <si>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</si>
  <si>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</si>
  <si>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</si>
  <si>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</si>
  <si>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</si>
  <si>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</si>
  <si>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</si>
  <si>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</si>
  <si>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</si>
  <si>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</si>
  <si>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</si>
  <si>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</si>
  <si>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</si>
  <si>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</si>
  <si>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</si>
  <si>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</si>
  <si>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</si>
  <si>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</si>
  <si>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</si>
  <si>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</si>
  <si>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</si>
  <si>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</si>
  <si>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</si>
  <si>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</si>
  <si>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</si>
  <si>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</si>
  <si>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</si>
  <si>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</si>
  <si>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</si>
  <si>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</si>
  <si>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</si>
  <si>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</si>
  <si>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</si>
  <si>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</si>
  <si>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</si>
  <si>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</si>
  <si>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</si>
  <si>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</si>
  <si>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</si>
  <si>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</si>
  <si>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</si>
  <si>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</si>
  <si>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</si>
  <si>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</si>
  <si>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</si>
  <si>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</si>
  <si>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</si>
  <si>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</si>
  <si>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</si>
  <si>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</si>
  <si>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</si>
  <si>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</si>
  <si>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</si>
  <si>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</si>
  <si>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</si>
  <si>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</si>
  <si>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</si>
  <si>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</si>
  <si>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</si>
  <si>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</si>
  <si>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</si>
  <si>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</si>
  <si>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</si>
  <si>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</si>
  <si>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</si>
  <si>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</si>
  <si>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</si>
  <si>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</si>
  <si>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</si>
  <si>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</si>
  <si>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</si>
  <si>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</si>
  <si>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</si>
  <si>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</si>
  <si>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</si>
  <si>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</si>
  <si>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</si>
  <si>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</si>
  <si>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</si>
  <si>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</si>
  <si>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</si>
  <si>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</si>
  <si>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</si>
  <si>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</si>
  <si>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</si>
  <si>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</si>
  <si>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</si>
  <si>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</si>
  <si>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</si>
  <si>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</si>
  <si>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</si>
  <si>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</si>
  <si>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</si>
  <si>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</si>
  <si>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</si>
  <si>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</si>
  <si>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</si>
  <si>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</si>
  <si>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</si>
  <si>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</si>
  <si>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</si>
  <si>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</si>
  <si>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</si>
  <si>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</si>
  <si>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</si>
  <si>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</si>
  <si>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</si>
  <si>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</si>
  <si>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</si>
  <si>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</si>
  <si>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</si>
  <si>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</si>
  <si>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</si>
  <si>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</si>
  <si>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</si>
  <si>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</si>
  <si>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</si>
  <si>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</si>
  <si>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</si>
  <si>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</si>
  <si>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</si>
  <si>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</si>
  <si>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</si>
  <si>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</si>
  <si>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</si>
  <si>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</si>
  <si>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</si>
  <si>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</si>
  <si>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</si>
  <si>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</si>
  <si>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</si>
  <si>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</si>
  <si>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</si>
  <si>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</si>
  <si>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</si>
  <si>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</si>
  <si>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</si>
  <si>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</si>
  <si>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</si>
  <si>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</si>
  <si>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</si>
  <si>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</si>
  <si>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</si>
  <si>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</si>
  <si>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</si>
  <si>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</si>
  <si>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</si>
  <si>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</si>
  <si>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</si>
  <si>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</si>
  <si>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</si>
  <si>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</si>
  <si>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</si>
  <si>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</si>
  <si>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</si>
  <si>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</si>
  <si>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</si>
  <si>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</si>
  <si>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</si>
  <si>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</si>
  <si>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</si>
  <si>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</si>
  <si>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</si>
  <si>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</si>
  <si>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</si>
  <si>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</si>
  <si>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</si>
  <si>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</si>
  <si>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</si>
  <si>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</si>
  <si>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</si>
  <si>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</si>
  <si>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</si>
  <si>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</si>
  <si>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</si>
  <si>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</si>
  <si>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</si>
  <si>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</si>
  <si>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</si>
  <si>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</si>
  <si>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</si>
  <si>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</si>
  <si>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</si>
  <si>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</si>
  <si>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</si>
  <si>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</si>
  <si>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</si>
  <si>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</si>
  <si>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</si>
  <si>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</si>
  <si>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</si>
  <si>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</si>
  <si>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</si>
  <si>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</si>
  <si>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</si>
  <si>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</si>
  <si>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</si>
  <si>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</si>
  <si>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</si>
  <si>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</si>
  <si>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</si>
  <si>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</si>
  <si>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</si>
  <si>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</si>
  <si>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</si>
  <si>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</si>
  <si>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</si>
  <si>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</si>
  <si>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</si>
  <si>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</si>
  <si>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</si>
  <si>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</si>
  <si>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</si>
  <si>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</si>
  <si>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</si>
  <si>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</si>
  <si>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</si>
  <si>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</si>
  <si>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</si>
  <si>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</si>
  <si>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</si>
  <si>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</si>
  <si>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</si>
  <si>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</si>
  <si>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</si>
  <si>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</si>
  <si>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</si>
  <si>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</si>
  <si>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</si>
  <si>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</si>
  <si>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</si>
  <si>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</si>
  <si>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</si>
  <si>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</si>
  <si>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</si>
  <si>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</si>
  <si>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</si>
  <si>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</si>
  <si>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</si>
  <si>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</si>
  <si>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</si>
  <si>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</si>
  <si>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</si>
  <si>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</si>
  <si>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</si>
  <si>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</si>
  <si>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</si>
  <si>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</si>
  <si>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</si>
  <si>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</si>
  <si>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</si>
  <si>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</si>
  <si>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</si>
  <si>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</si>
  <si>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</si>
  <si>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</si>
  <si>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</si>
  <si>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</si>
  <si>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</si>
  <si>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</si>
  <si>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</si>
  <si>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</si>
  <si>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</si>
  <si>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</si>
  <si>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</si>
  <si>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</si>
  <si>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</si>
  <si>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</si>
  <si>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</si>
  <si>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</si>
  <si>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</si>
  <si>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</si>
  <si>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</si>
  <si>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</si>
  <si>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</si>
  <si>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</si>
  <si>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</si>
  <si>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</si>
  <si>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</si>
  <si>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</si>
  <si>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</si>
  <si>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</si>
  <si>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</si>
  <si>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</si>
  <si>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</si>
  <si>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</si>
  <si>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</si>
  <si>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</si>
  <si>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</si>
  <si>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</si>
  <si>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</si>
  <si>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</si>
  <si>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</si>
  <si>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</si>
  <si>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</si>
  <si>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</si>
  <si>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</si>
  <si>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</si>
  <si>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</si>
  <si>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</si>
  <si>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</si>
  <si>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</si>
  <si>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</si>
  <si>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</si>
  <si>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</si>
  <si>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</si>
  <si>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</si>
  <si>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</si>
  <si>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</si>
  <si>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</si>
  <si>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</si>
  <si>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</si>
  <si>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</si>
  <si>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</si>
  <si>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</si>
  <si>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</si>
  <si>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</si>
  <si>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</si>
  <si>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</si>
  <si>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</si>
  <si>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</si>
  <si>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</si>
  <si>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</si>
  <si>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</si>
  <si>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</si>
  <si>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</si>
  <si>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</si>
  <si>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</si>
  <si>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</si>
  <si>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</si>
  <si>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</si>
  <si>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</si>
  <si>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</si>
  <si>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</si>
  <si>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</si>
  <si>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</si>
  <si>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</si>
  <si>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</si>
  <si>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</si>
  <si>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</si>
  <si>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</si>
  <si>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</si>
  <si>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</si>
  <si>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</si>
  <si>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</si>
  <si>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</si>
  <si>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</si>
  <si>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</si>
  <si>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</si>
  <si>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</si>
  <si>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</si>
  <si>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</si>
  <si>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</si>
  <si>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</si>
  <si>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</si>
  <si>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</si>
  <si>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</si>
  <si>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</si>
  <si>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</si>
  <si>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</si>
  <si>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</si>
  <si>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</si>
  <si>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</si>
  <si>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</si>
  <si>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</si>
  <si>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</si>
  <si>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</si>
  <si>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</si>
  <si>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</si>
  <si>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</si>
  <si>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</si>
  <si>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</si>
  <si>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</si>
  <si>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</si>
  <si>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</si>
  <si>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</si>
  <si>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</si>
  <si>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</si>
  <si>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</si>
  <si>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</si>
  <si>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</si>
  <si>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</si>
  <si>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</si>
  <si>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</si>
  <si>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</si>
  <si>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</si>
  <si>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</si>
  <si>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</si>
  <si>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</si>
  <si>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</si>
  <si>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</si>
  <si>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</si>
  <si>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</si>
  <si>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</si>
  <si>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</si>
  <si>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</si>
  <si>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</si>
  <si>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</si>
  <si>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</si>
  <si>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</si>
  <si>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</si>
  <si>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</si>
  <si>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</si>
  <si>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</si>
  <si>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</si>
  <si>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</si>
  <si>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</si>
  <si>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</si>
  <si>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</si>
  <si>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</si>
  <si>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</si>
  <si>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</si>
  <si>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</si>
  <si>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</si>
  <si>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</si>
  <si>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</si>
  <si>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</si>
  <si>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</si>
  <si>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</si>
  <si>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</si>
  <si>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</si>
  <si>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</si>
  <si>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</si>
  <si>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</si>
  <si>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</si>
  <si>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</si>
  <si>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</si>
  <si>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</si>
  <si>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</si>
  <si>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</si>
  <si>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</si>
  <si>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</si>
  <si>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</si>
  <si>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</si>
  <si>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</si>
  <si>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</si>
  <si>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</si>
  <si>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</si>
  <si>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</si>
  <si>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</si>
  <si>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</si>
  <si>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</si>
  <si>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</si>
  <si>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</si>
  <si>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</si>
  <si>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</si>
  <si>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</si>
  <si>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</si>
  <si>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</si>
  <si>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</si>
  <si>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</si>
  <si>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</si>
  <si>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</si>
  <si>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</si>
  <si>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</si>
  <si>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</si>
  <si>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</si>
  <si>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</si>
  <si>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</si>
  <si>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</si>
  <si>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</si>
  <si>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</si>
  <si>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</si>
  <si>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</si>
  <si>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</si>
  <si>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</si>
  <si>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</si>
  <si>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</si>
  <si>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</si>
  <si>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</si>
  <si>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</si>
  <si>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</si>
  <si>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</si>
  <si>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</si>
  <si>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</si>
  <si>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</si>
  <si>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</si>
  <si>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</si>
  <si>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</si>
  <si>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</si>
  <si>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</si>
  <si>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</si>
  <si>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</si>
  <si>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</si>
  <si>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</si>
  <si>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</si>
  <si>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</si>
  <si>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</si>
  <si>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</si>
  <si>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</si>
  <si>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</si>
  <si>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</si>
  <si>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</si>
  <si>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</si>
  <si>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</si>
  <si>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</si>
  <si>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</si>
  <si>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</si>
  <si>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</si>
  <si>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</si>
  <si>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</si>
  <si>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</si>
  <si>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</si>
  <si>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</si>
  <si>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</si>
  <si>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</si>
  <si>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</si>
  <si>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</si>
  <si>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</si>
  <si>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</si>
  <si>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</si>
  <si>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</si>
  <si>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</si>
  <si>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</si>
  <si>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</si>
  <si>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</si>
  <si>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</si>
  <si>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</si>
  <si>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</si>
  <si>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</si>
  <si>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</si>
  <si>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</si>
  <si>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</si>
  <si>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</si>
  <si>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</si>
  <si>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</si>
  <si>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</si>
  <si>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</si>
  <si>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</si>
  <si>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</si>
  <si>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</si>
  <si>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</si>
  <si>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</si>
  <si>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</si>
  <si>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</si>
  <si>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</si>
  <si>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</si>
  <si>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</si>
  <si>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</si>
  <si>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</si>
  <si>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</si>
  <si>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</si>
  <si>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</si>
  <si>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</si>
  <si>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</si>
  <si>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</si>
  <si>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</si>
  <si>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</si>
  <si>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</si>
  <si>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</si>
  <si>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</si>
  <si>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</si>
  <si>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</si>
  <si>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</si>
  <si>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</si>
  <si>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</si>
  <si>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</si>
  <si>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</si>
  <si>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</si>
  <si>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</si>
  <si>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</si>
  <si>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</si>
  <si>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</si>
  <si>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</si>
  <si>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</si>
  <si>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</si>
  <si>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</si>
  <si>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</si>
  <si>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</si>
  <si>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</si>
  <si>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</si>
  <si>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</si>
  <si>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</si>
  <si>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</si>
  <si>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</si>
  <si>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</si>
  <si>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</si>
  <si>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</si>
  <si>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</si>
  <si>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</si>
  <si>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</si>
  <si>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</si>
  <si>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</si>
  <si>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</si>
  <si>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</si>
  <si>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</si>
  <si>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</si>
  <si>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</si>
  <si>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</si>
  <si>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</si>
  <si>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</si>
  <si>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</si>
  <si>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</si>
  <si>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</si>
  <si>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</si>
  <si>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</si>
  <si>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</si>
  <si>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</si>
  <si>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</si>
  <si>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</si>
  <si>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</si>
  <si>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</si>
  <si>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</si>
  <si>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</si>
  <si>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</si>
  <si>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</si>
  <si>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</si>
  <si>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</si>
  <si>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</si>
  <si>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</si>
  <si>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</si>
  <si>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</si>
  <si>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</si>
  <si>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</si>
  <si>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</si>
  <si>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</si>
  <si>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</si>
  <si>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</si>
  <si>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</si>
  <si>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</si>
  <si>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</si>
  <si>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</si>
  <si>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</si>
  <si>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</si>
  <si>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</si>
  <si>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</si>
  <si>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</si>
  <si>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</si>
  <si>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</si>
  <si>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</si>
  <si>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</si>
  <si>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</si>
  <si>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</si>
  <si>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</si>
  <si>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</si>
  <si>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</si>
  <si>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</si>
  <si>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</si>
  <si>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</si>
  <si>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</si>
  <si>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</si>
  <si>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</si>
  <si>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</si>
  <si>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</si>
  <si>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</si>
  <si>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</si>
  <si>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</si>
  <si>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</si>
  <si>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</si>
  <si>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</si>
  <si>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</si>
  <si>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</si>
  <si>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</si>
  <si>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</si>
  <si>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</si>
  <si>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</si>
  <si>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</si>
  <si>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</si>
  <si>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</si>
  <si>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</si>
  <si>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</si>
  <si>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</si>
  <si>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</si>
  <si>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</si>
  <si>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</si>
  <si>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</si>
  <si>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</si>
  <si>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</si>
  <si>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</si>
  <si>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</si>
  <si>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</si>
  <si>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</si>
  <si>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</si>
  <si>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</si>
  <si>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</si>
  <si>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</si>
  <si>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</si>
  <si>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</si>
  <si>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</si>
  <si>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</si>
  <si>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</si>
  <si>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</si>
  <si>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</si>
  <si>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</si>
  <si>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</si>
  <si>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</si>
  <si>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</si>
  <si>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</si>
  <si>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</si>
  <si>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</si>
  <si>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</si>
  <si>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</si>
  <si>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</si>
  <si>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</si>
  <si>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</si>
  <si>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</si>
  <si>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</si>
  <si>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</si>
  <si>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</si>
  <si>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</si>
  <si>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</si>
  <si>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</si>
  <si>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</si>
  <si>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</si>
  <si>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</si>
  <si>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</si>
  <si>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</si>
  <si>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</si>
  <si>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</si>
  <si>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</si>
  <si>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</si>
  <si>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</si>
  <si>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</si>
  <si>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</si>
  <si>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</si>
  <si>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</si>
  <si>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</si>
  <si>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</si>
  <si>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</si>
  <si>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</si>
  <si>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</si>
  <si>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</si>
  <si>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</si>
  <si>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</si>
  <si>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</si>
  <si>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</si>
  <si>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</si>
  <si>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</si>
  <si>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</si>
  <si>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</si>
  <si>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</si>
  <si>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</si>
  <si>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</si>
  <si>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</si>
  <si>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</si>
  <si>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</si>
  <si>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</si>
  <si>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</si>
  <si>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</si>
  <si>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</si>
  <si>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</si>
  <si>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</si>
  <si>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</si>
  <si>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</si>
  <si>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</si>
  <si>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</si>
  <si>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</si>
  <si>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</si>
  <si>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</si>
  <si>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</si>
  <si>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</si>
  <si>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</si>
  <si>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</si>
  <si>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</si>
  <si>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</si>
  <si>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</si>
  <si>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</si>
  <si>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</si>
  <si>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</si>
  <si>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</si>
  <si>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</si>
  <si>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</si>
  <si>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</si>
  <si>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</si>
  <si>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</si>
  <si>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</si>
  <si>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</si>
  <si>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</si>
  <si>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</si>
  <si>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</si>
  <si>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</si>
  <si>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</si>
  <si>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</si>
  <si>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</si>
  <si>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</si>
  <si>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</si>
  <si>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</si>
  <si>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</si>
  <si>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</si>
  <si>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</si>
  <si>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</si>
  <si>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</si>
  <si>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</si>
  <si>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</si>
  <si>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</si>
  <si>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</si>
  <si>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</si>
  <si>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</si>
  <si>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</si>
  <si>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</si>
  <si>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</si>
  <si>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</si>
  <si>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</si>
  <si>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</si>
  <si>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</si>
  <si>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</si>
  <si>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</si>
  <si>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</si>
  <si>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</si>
  <si>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</si>
  <si>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</si>
  <si>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</si>
  <si>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</si>
  <si>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</si>
  <si>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</si>
  <si>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</si>
  <si>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</si>
  <si>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</si>
  <si>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</si>
  <si>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</si>
  <si>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</si>
  <si>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</si>
  <si>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</si>
  <si>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</si>
  <si>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</si>
  <si>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</si>
  <si>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</si>
  <si>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</si>
  <si>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</si>
  <si>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</si>
  <si>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</si>
  <si>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</si>
  <si>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</si>
  <si>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</si>
  <si>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</si>
  <si>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</si>
  <si>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</si>
  <si>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</si>
  <si>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</si>
  <si>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</si>
  <si>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</si>
  <si>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</si>
  <si>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</si>
  <si>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</si>
  <si>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</si>
  <si>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</si>
  <si>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</si>
  <si>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</si>
  <si>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</si>
  <si>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</si>
  <si>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</si>
  <si>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</si>
  <si>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</si>
  <si>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</si>
  <si>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</si>
  <si>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</si>
  <si>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</si>
  <si>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</si>
  <si>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</si>
  <si>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</si>
  <si>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</si>
  <si>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</si>
  <si>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</si>
  <si>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</si>
  <si>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</si>
  <si>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</si>
  <si>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</si>
  <si>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</si>
  <si>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</si>
  <si>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</si>
  <si>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</si>
  <si>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</si>
  <si>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</si>
  <si>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</si>
  <si>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</si>
  <si>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</si>
  <si>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</si>
  <si>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</si>
  <si>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</si>
  <si>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</si>
  <si>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</si>
  <si>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</si>
  <si>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</si>
  <si>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</si>
  <si>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</si>
  <si>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</si>
  <si>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</si>
  <si>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</si>
  <si>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</si>
  <si>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</si>
  <si>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</si>
  <si>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</si>
  <si>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</si>
  <si>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</si>
  <si>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</si>
  <si>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</si>
  <si>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</si>
  <si>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</si>
  <si>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</si>
  <si>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</si>
  <si>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</si>
  <si>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</si>
  <si>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</si>
  <si>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</si>
  <si>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</si>
  <si>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</si>
  <si>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</si>
  <si>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</si>
  <si>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</si>
  <si>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</si>
  <si>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</si>
  <si>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</si>
  <si>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</si>
  <si>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</si>
  <si>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</si>
  <si>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</si>
  <si>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</si>
  <si>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</si>
  <si>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</si>
  <si>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</si>
  <si>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</si>
  <si>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</si>
  <si>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</si>
  <si>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</si>
  <si>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</si>
  <si>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</si>
  <si>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</si>
  <si>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</si>
  <si>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</si>
  <si>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</si>
  <si>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</si>
  <si>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</si>
  <si>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</si>
  <si>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</si>
  <si>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</si>
  <si>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</si>
  <si>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</si>
  <si>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</si>
  <si>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</si>
  <si>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</si>
  <si>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</si>
  <si>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</si>
  <si>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</si>
  <si>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</si>
  <si>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</si>
  <si>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</si>
  <si>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</si>
  <si>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</si>
  <si>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</si>
  <si>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</si>
  <si>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</si>
  <si>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</si>
  <si>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</si>
  <si>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</si>
  <si>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</si>
  <si>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</si>
  <si>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</si>
  <si>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</si>
  <si>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</si>
  <si>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</si>
  <si>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</si>
  <si>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</si>
  <si>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</si>
  <si>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</si>
  <si>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</si>
  <si>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</si>
  <si>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</si>
  <si>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</si>
  <si>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</si>
  <si>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</si>
  <si>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</si>
  <si>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</si>
  <si>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</si>
  <si>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</si>
  <si>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</si>
  <si>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</si>
  <si>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</si>
  <si>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</si>
  <si>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</si>
  <si>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</si>
  <si>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</si>
  <si>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</si>
  <si>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</si>
  <si>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</si>
  <si>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</si>
  <si>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</si>
  <si>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</si>
  <si>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</si>
  <si>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</si>
  <si>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</si>
  <si>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</si>
  <si>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</si>
  <si>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</si>
  <si>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</si>
  <si>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</si>
  <si>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</si>
  <si>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</si>
  <si>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</si>
  <si>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</si>
  <si>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</si>
  <si>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</si>
  <si>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</si>
  <si>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</si>
  <si>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</si>
  <si>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</si>
  <si>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</si>
  <si>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</si>
  <si>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</si>
  <si>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</si>
  <si>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</si>
  <si>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</si>
  <si>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</si>
  <si>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</si>
  <si>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</si>
  <si>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</si>
  <si>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</si>
  <si>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</si>
  <si>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</si>
  <si>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</si>
  <si>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</si>
  <si>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</si>
  <si>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</si>
  <si>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</si>
  <si>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</si>
  <si>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</si>
  <si>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</si>
  <si>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</si>
  <si>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</si>
  <si>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</si>
  <si>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</si>
  <si>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</si>
  <si>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</si>
  <si>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</si>
  <si>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</si>
  <si>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</si>
  <si>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</si>
  <si>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</si>
  <si>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</si>
  <si>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</si>
  <si>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</si>
  <si>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</si>
  <si>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</si>
  <si>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</si>
  <si>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</si>
  <si>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</si>
  <si>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</si>
  <si>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</si>
  <si>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</si>
  <si>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</si>
  <si>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</si>
  <si>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</si>
  <si>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</si>
  <si>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</si>
  <si>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</si>
  <si>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</si>
  <si>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</si>
  <si>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</si>
  <si>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</si>
  <si>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</si>
  <si>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</si>
  <si>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</si>
  <si>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</si>
  <si>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</si>
  <si>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</si>
  <si>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</si>
  <si>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</si>
  <si>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</si>
  <si>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</si>
  <si>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</si>
  <si>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</si>
  <si>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</si>
  <si>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</si>
  <si>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</si>
  <si>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</si>
  <si>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</si>
  <si>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</si>
  <si>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</si>
  <si>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</si>
  <si>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</si>
  <si>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</si>
  <si>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</si>
  <si>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</si>
  <si>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</si>
  <si>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</si>
  <si>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</si>
  <si>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</si>
  <si>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</si>
  <si>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</si>
  <si>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</si>
  <si>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</si>
  <si>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</si>
  <si>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</si>
  <si>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</si>
  <si>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</si>
  <si>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</si>
  <si>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</si>
  <si>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</si>
  <si>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</si>
  <si>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</si>
  <si>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</si>
  <si>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</si>
  <si>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</si>
  <si>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</si>
  <si>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</si>
  <si>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</si>
  <si>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</si>
  <si>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</si>
  <si>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</si>
  <si>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</si>
  <si>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</si>
  <si>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</si>
  <si>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</si>
  <si>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</si>
  <si>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</si>
  <si>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</si>
  <si>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</si>
  <si>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</si>
  <si>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</si>
  <si>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</si>
  <si>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</si>
  <si>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</si>
  <si>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</si>
  <si>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</si>
  <si>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</si>
  <si>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</si>
  <si>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</si>
  <si>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</si>
  <si>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</si>
  <si>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</si>
  <si>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</si>
  <si>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</si>
  <si>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</si>
  <si>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</si>
  <si>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</si>
  <si>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</si>
  <si>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</si>
  <si>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</si>
  <si>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</si>
  <si>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</si>
  <si>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</si>
  <si>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</si>
  <si>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</si>
  <si>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</si>
  <si>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</si>
  <si>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</si>
  <si>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</si>
  <si>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</si>
  <si>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</si>
  <si>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</si>
  <si>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</si>
  <si>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</si>
  <si>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</si>
  <si>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</si>
  <si>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</si>
  <si>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</si>
  <si>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</si>
  <si>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</si>
  <si>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</si>
  <si>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</si>
  <si>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</si>
  <si>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</si>
  <si>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</si>
  <si>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</si>
  <si>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</si>
  <si>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</si>
  <si>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</si>
  <si>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</si>
  <si>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</si>
  <si>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</si>
  <si>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</si>
  <si>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</si>
  <si>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</si>
  <si>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</si>
  <si>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</si>
  <si>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</si>
  <si>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</si>
  <si>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</si>
  <si>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</si>
  <si>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</si>
  <si>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</si>
  <si>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</si>
  <si>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</si>
  <si>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</si>
  <si>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</si>
  <si>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</si>
  <si>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</si>
  <si>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</si>
  <si>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</si>
  <si>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</si>
  <si>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</si>
  <si>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</si>
  <si>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</si>
  <si>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</si>
  <si>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</si>
  <si>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</si>
  <si>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</si>
  <si>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</si>
  <si>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</si>
  <si>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</si>
  <si>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</si>
  <si>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</si>
  <si>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</si>
  <si>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</si>
  <si>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</si>
  <si>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</si>
  <si>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</si>
  <si>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</si>
  <si>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</si>
  <si>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</si>
  <si>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</si>
  <si>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</si>
  <si>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</si>
  <si>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</si>
  <si>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</si>
  <si>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</si>
  <si>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</si>
  <si>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</si>
  <si>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</si>
  <si>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</si>
  <si>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</si>
  <si>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</si>
  <si>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</si>
  <si>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</si>
  <si>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</si>
  <si>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</si>
  <si>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</si>
  <si>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</si>
  <si>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</si>
  <si>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</si>
  <si>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</si>
  <si>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</si>
  <si>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</si>
  <si>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</si>
  <si>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</si>
  <si>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</si>
  <si>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</si>
  <si>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</si>
  <si>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</si>
  <si>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</si>
  <si>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</si>
  <si>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</si>
  <si>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</si>
  <si>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</si>
  <si>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</si>
  <si>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</si>
  <si>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</si>
  <si>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</si>
  <si>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</si>
  <si>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</si>
  <si>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</si>
  <si>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</si>
  <si>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</si>
  <si>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</si>
  <si>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</si>
  <si>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</si>
  <si>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</si>
  <si>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</si>
  <si>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</si>
  <si>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</si>
  <si>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</si>
  <si>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</si>
  <si>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</si>
  <si>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</si>
  <si>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</si>
  <si>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</si>
  <si>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</si>
  <si>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</si>
  <si>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</si>
  <si>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</si>
  <si>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</si>
  <si>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</si>
  <si>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</si>
  <si>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</si>
  <si>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</si>
  <si>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</si>
  <si>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</si>
  <si>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</si>
  <si>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</si>
  <si>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</si>
  <si>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</si>
  <si>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</si>
  <si>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</si>
  <si>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</si>
  <si>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</si>
  <si>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</si>
  <si>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</si>
  <si>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</si>
  <si>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</si>
  <si>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</si>
  <si>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</si>
  <si>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</si>
  <si>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</si>
  <si>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</si>
  <si>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</si>
  <si>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</si>
  <si>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</si>
  <si>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</si>
  <si>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</si>
  <si>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</si>
  <si>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</si>
  <si>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</si>
  <si>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</si>
  <si>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</si>
  <si>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</si>
  <si>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</si>
  <si>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</si>
  <si>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</si>
  <si>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</si>
  <si>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</si>
  <si>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</si>
  <si>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</si>
  <si>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</si>
  <si>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</si>
  <si>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</si>
  <si>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</si>
  <si>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</si>
  <si>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</si>
  <si>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</si>
  <si>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</si>
  <si>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</si>
  <si>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</si>
  <si>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</si>
  <si>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</si>
  <si>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</si>
  <si>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</si>
  <si>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</si>
  <si>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</si>
  <si>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</si>
  <si>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</si>
  <si>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</si>
  <si>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</si>
  <si>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</si>
  <si>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</si>
  <si>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</si>
  <si>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</si>
  <si>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</si>
  <si>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</si>
  <si>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</si>
  <si>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</si>
  <si>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</si>
  <si>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</si>
  <si>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</si>
  <si>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</si>
  <si>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</si>
  <si>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</si>
  <si>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</si>
  <si>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</si>
  <si>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</si>
  <si>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</si>
  <si>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</si>
  <si>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</si>
  <si>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</si>
  <si>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</si>
  <si>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</si>
  <si>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</si>
  <si>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</si>
  <si>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</si>
  <si>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</si>
  <si>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</si>
  <si>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</si>
  <si>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</si>
  <si>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</si>
  <si>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</si>
  <si>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</si>
  <si>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</si>
  <si>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</si>
  <si>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</si>
  <si>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</si>
  <si>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</si>
  <si>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</si>
  <si>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</si>
  <si>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</si>
  <si>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</si>
  <si>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</si>
  <si>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</si>
  <si>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</si>
  <si>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</si>
  <si>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</si>
  <si>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</si>
  <si>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</si>
  <si>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</si>
  <si>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</si>
  <si>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</si>
  <si>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</si>
  <si>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</si>
  <si>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</si>
  <si>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</si>
  <si>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</si>
  <si>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</si>
  <si>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</si>
  <si>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</si>
  <si>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</si>
  <si>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</si>
  <si>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</si>
  <si>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</si>
  <si>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</si>
  <si>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</si>
  <si>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</si>
  <si>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</si>
  <si>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</si>
  <si>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</si>
  <si>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</si>
  <si>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</si>
  <si>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</si>
  <si>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</si>
  <si>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</si>
  <si>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</si>
  <si>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</si>
  <si>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</si>
  <si>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</si>
  <si>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</si>
  <si>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</si>
  <si>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</si>
  <si>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</si>
  <si>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</si>
  <si>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</si>
  <si>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</si>
  <si>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</si>
  <si>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</si>
  <si>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</si>
  <si>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</si>
  <si>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</si>
  <si>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</si>
  <si>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</si>
  <si>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</si>
  <si>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</si>
  <si>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</si>
  <si>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</si>
  <si>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</si>
  <si>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</si>
  <si>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</si>
  <si>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</si>
  <si>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</si>
  <si>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</si>
  <si>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</si>
  <si>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</si>
  <si>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</si>
  <si>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</si>
  <si>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</si>
  <si>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</si>
  <si>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</si>
  <si>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</si>
  <si>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</si>
  <si>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</si>
  <si>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</si>
  <si>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</si>
  <si>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</si>
  <si>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</si>
  <si>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</si>
  <si>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</si>
  <si>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</si>
  <si>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</si>
  <si>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</si>
  <si>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</si>
  <si>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</si>
  <si>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</si>
  <si>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</si>
  <si>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</si>
  <si>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</si>
  <si>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</si>
  <si>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</si>
  <si>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</si>
  <si>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</si>
  <si>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</si>
  <si>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</si>
  <si>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</si>
  <si>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</si>
  <si>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</si>
  <si>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</si>
  <si>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</si>
  <si>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</si>
  <si>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</si>
  <si>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</si>
  <si>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</si>
  <si>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</si>
  <si>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</si>
  <si>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</si>
  <si>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</si>
  <si>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</si>
  <si>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</si>
  <si>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</si>
  <si>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</si>
  <si>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</si>
  <si>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</si>
  <si>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</si>
  <si>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</si>
  <si>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</si>
  <si>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</si>
  <si>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</si>
  <si>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</si>
  <si>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</si>
  <si>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</si>
  <si>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</si>
  <si>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</si>
  <si>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</si>
  <si>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</si>
  <si>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</si>
  <si>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</si>
  <si>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</si>
  <si>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</si>
  <si>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</si>
  <si>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</si>
  <si>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</si>
  <si>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</si>
  <si>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</si>
  <si>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</si>
  <si>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</si>
  <si>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</si>
  <si>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</si>
  <si>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</si>
  <si>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</si>
  <si>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</si>
  <si>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</si>
  <si>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</si>
  <si>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</si>
  <si>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</si>
  <si>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</si>
  <si>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</si>
  <si>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</si>
  <si>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</si>
  <si>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</si>
  <si>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</si>
  <si>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</si>
  <si>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</si>
  <si>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</si>
  <si>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</si>
  <si>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</si>
  <si>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</si>
  <si>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</si>
  <si>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</si>
  <si>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</si>
  <si>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</si>
  <si>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</si>
  <si>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</si>
  <si>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</si>
  <si>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</si>
  <si>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</si>
  <si>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</si>
  <si>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</si>
  <si>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</si>
  <si>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</si>
  <si>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</si>
  <si>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</si>
  <si>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</si>
  <si>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</si>
  <si>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</si>
  <si>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</si>
  <si>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</si>
  <si>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</si>
  <si>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</si>
  <si>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</si>
  <si>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</si>
  <si>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</si>
  <si>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</si>
  <si>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</si>
  <si>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</si>
  <si>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</si>
  <si>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</si>
  <si>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</si>
  <si>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</si>
  <si>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</si>
  <si>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</si>
  <si>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</si>
  <si>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</si>
  <si>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</si>
  <si>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</si>
  <si>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</si>
  <si>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</si>
  <si>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</si>
  <si>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</si>
  <si>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</si>
  <si>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</si>
  <si>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</si>
  <si>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</si>
  <si>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</si>
  <si>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</si>
  <si>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</si>
  <si>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</si>
  <si>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</si>
  <si>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</si>
  <si>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</si>
  <si>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</si>
  <si>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</si>
  <si>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</si>
  <si>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</si>
  <si>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</si>
  <si>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</si>
  <si>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</si>
  <si>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</si>
  <si>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</si>
  <si>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</si>
  <si>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</si>
  <si>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</si>
  <si>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</si>
  <si>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</si>
  <si>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</si>
  <si>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</si>
  <si>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</si>
  <si>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</si>
  <si>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</si>
  <si>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</si>
  <si>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</si>
  <si>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</si>
  <si>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</si>
  <si>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</si>
  <si>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</si>
  <si>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</si>
  <si>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</si>
  <si>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</si>
  <si>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</si>
  <si>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</si>
  <si>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</si>
  <si>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</si>
  <si>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</si>
  <si>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</si>
  <si>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</si>
  <si>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</si>
  <si>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</si>
  <si>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</si>
  <si>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</si>
  <si>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</si>
  <si>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</si>
  <si>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</si>
  <si>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</si>
  <si>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</si>
  <si>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</si>
  <si>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</si>
  <si>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</si>
  <si>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</si>
  <si>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</si>
  <si>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</si>
  <si>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</si>
  <si>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</si>
  <si>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</si>
  <si>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</si>
  <si>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</si>
  <si>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</si>
  <si>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</si>
  <si>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</si>
  <si>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</si>
  <si>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</si>
  <si>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</si>
  <si>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</si>
  <si>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</si>
  <si>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</si>
  <si>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</si>
  <si>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</si>
  <si>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</si>
  <si>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</si>
  <si>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</si>
  <si>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</si>
  <si>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</si>
  <si>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</si>
  <si>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</si>
  <si>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</si>
  <si>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</si>
  <si>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</si>
  <si>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</si>
  <si>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</si>
  <si>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</si>
  <si>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</si>
  <si>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</si>
  <si>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</si>
  <si>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</si>
  <si>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</si>
  <si>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</si>
  <si>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</si>
  <si>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</si>
  <si>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</si>
  <si>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</si>
  <si>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</si>
  <si>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</si>
  <si>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</si>
  <si>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</si>
  <si>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</si>
  <si>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</si>
  <si>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</si>
  <si>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</si>
  <si>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</si>
  <si>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</si>
  <si>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</si>
  <si>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</si>
  <si>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</si>
  <si>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</si>
  <si>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</si>
  <si>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</si>
  <si>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</si>
  <si>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</si>
  <si>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</si>
  <si>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</si>
  <si>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</si>
  <si>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</si>
  <si>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</si>
  <si>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</si>
  <si>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</si>
  <si>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</si>
  <si>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</si>
  <si>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</si>
  <si>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</si>
  <si>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</si>
  <si>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</si>
  <si>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</si>
  <si>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</si>
  <si>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</si>
  <si>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</si>
  <si>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</si>
  <si>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</si>
  <si>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</si>
  <si>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</si>
  <si>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</si>
  <si>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</si>
  <si>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</si>
  <si>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</si>
  <si>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</si>
  <si>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</si>
  <si>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</si>
  <si>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</si>
  <si>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</si>
  <si>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</si>
  <si>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</si>
  <si>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</si>
  <si>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</si>
  <si>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</si>
  <si>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</si>
  <si>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</si>
  <si>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</si>
  <si>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</si>
  <si>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</si>
  <si>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</si>
  <si>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</si>
  <si>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</si>
  <si>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</si>
  <si>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</si>
  <si>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</si>
  <si>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</si>
  <si>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</si>
  <si>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</si>
  <si>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</si>
  <si>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</si>
  <si>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</si>
  <si>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</si>
  <si>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</si>
  <si>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</si>
  <si>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</si>
  <si>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</si>
  <si>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</si>
  <si>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</si>
  <si>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</si>
  <si>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</si>
  <si>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</si>
  <si>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</si>
  <si>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</si>
  <si>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</si>
  <si>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</si>
  <si>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</si>
  <si>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</si>
  <si>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</si>
  <si>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</si>
  <si>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</si>
  <si>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</si>
  <si>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</si>
  <si>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</si>
  <si>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</si>
  <si>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</si>
  <si>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</si>
  <si>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</si>
  <si>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</si>
  <si>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</si>
  <si>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</si>
  <si>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</si>
  <si>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</si>
  <si>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</si>
  <si>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</si>
  <si>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</si>
  <si>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</si>
  <si>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</si>
  <si>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</si>
  <si>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</si>
  <si>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</si>
  <si>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</si>
  <si>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</si>
  <si>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</si>
  <si>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</si>
  <si>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</si>
  <si>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</si>
  <si>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</si>
  <si>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</si>
  <si>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</si>
  <si>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</si>
  <si>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</si>
  <si>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</si>
  <si>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</si>
  <si>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</si>
  <si>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</si>
  <si>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</si>
  <si>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</si>
  <si>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</si>
  <si>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</si>
  <si>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</si>
  <si>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</si>
  <si>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</si>
  <si>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</si>
  <si>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</si>
  <si>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</si>
  <si>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</si>
  <si>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</si>
  <si>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</si>
  <si>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</si>
  <si>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</si>
  <si>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</si>
  <si>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</si>
  <si>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</si>
  <si>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</si>
  <si>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</si>
  <si>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</si>
  <si>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</si>
  <si>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</si>
  <si>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</si>
  <si>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</si>
  <si>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</si>
  <si>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</si>
  <si>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</si>
  <si>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</si>
  <si>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</si>
  <si>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</si>
  <si>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</si>
  <si>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</si>
  <si>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</si>
  <si>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</si>
  <si>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</si>
  <si>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</si>
  <si>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</si>
  <si>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</si>
  <si>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</si>
  <si>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</si>
  <si>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</si>
  <si>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</si>
  <si>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</si>
  <si>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</si>
  <si>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</si>
  <si>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</si>
  <si>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</si>
  <si>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</si>
  <si>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</si>
  <si>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</si>
  <si>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</si>
  <si>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</si>
  <si>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</si>
  <si>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</si>
  <si>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</si>
  <si>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</si>
  <si>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</si>
  <si>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</si>
  <si>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</si>
  <si>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</si>
  <si>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</si>
  <si>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</si>
  <si>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</si>
  <si>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</si>
  <si>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</si>
  <si>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</si>
  <si>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</si>
  <si>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</si>
  <si>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</si>
  <si>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</si>
  <si>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</si>
  <si>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</si>
  <si>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</si>
  <si>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</si>
  <si>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</si>
  <si>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</si>
  <si>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</si>
  <si>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</si>
  <si>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</si>
  <si>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</si>
  <si>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</si>
  <si>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</si>
  <si>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</si>
  <si>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</si>
  <si>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</si>
  <si>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</si>
  <si>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</si>
  <si>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</si>
  <si>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</si>
  <si>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</si>
  <si>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</si>
  <si>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</si>
  <si>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</si>
  <si>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</si>
  <si>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</si>
  <si>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</si>
  <si>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</si>
  <si>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</si>
  <si>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</si>
  <si>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</si>
  <si>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</si>
  <si>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</si>
  <si>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</si>
  <si>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</si>
  <si>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</si>
  <si>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</si>
  <si>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</si>
  <si>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</si>
  <si>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</si>
  <si>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</si>
  <si>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</si>
  <si>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</si>
  <si>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</si>
  <si>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</si>
  <si>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</si>
  <si>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</si>
  <si>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</si>
  <si>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</si>
  <si>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</si>
  <si>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</si>
  <si>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</si>
  <si>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</si>
  <si>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</si>
  <si>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</si>
  <si>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</si>
  <si>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</si>
  <si>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</si>
  <si>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</si>
  <si>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</si>
  <si>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</si>
  <si>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</si>
  <si>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</si>
  <si>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</si>
  <si>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</si>
  <si>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</si>
  <si>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</si>
  <si>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</si>
  <si>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</si>
  <si>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</si>
  <si>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</si>
  <si>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</si>
  <si>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</si>
  <si>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</si>
  <si>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</si>
  <si>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</si>
  <si>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</si>
  <si>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</si>
  <si>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</si>
  <si>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</si>
  <si>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</si>
  <si>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</si>
  <si>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</si>
  <si>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</si>
  <si>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</si>
  <si>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</si>
  <si>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</si>
  <si>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</si>
  <si>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</si>
  <si>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</si>
  <si>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</si>
  <si>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</si>
  <si>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</si>
  <si>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</si>
  <si>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</si>
  <si>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</si>
  <si>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</si>
  <si>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</si>
  <si>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</si>
  <si>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</si>
  <si>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</si>
  <si>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</si>
  <si>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</si>
  <si>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</si>
  <si>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</si>
  <si>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</si>
  <si>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</si>
  <si>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</si>
  <si>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</si>
  <si>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</si>
  <si>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</si>
  <si>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</si>
  <si>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</si>
  <si>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</si>
  <si>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</si>
  <si>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</si>
  <si>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</si>
  <si>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</si>
  <si>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</si>
  <si>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</si>
  <si>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</si>
  <si>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</si>
  <si>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</si>
  <si>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</si>
  <si>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</si>
  <si>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</si>
  <si>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</si>
  <si>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</si>
  <si>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</si>
  <si>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</si>
  <si>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</si>
  <si>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</si>
  <si>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</si>
  <si>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</si>
  <si>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</si>
  <si>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</si>
  <si>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</si>
  <si>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</si>
  <si>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</si>
  <si>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</si>
  <si>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</si>
  <si>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</si>
  <si>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</si>
  <si>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</si>
  <si>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</si>
  <si>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</si>
  <si>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</si>
  <si>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</si>
  <si>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</si>
  <si>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</si>
  <si>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</si>
  <si>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</si>
  <si>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</si>
  <si>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</si>
  <si>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</si>
  <si>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</si>
  <si>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</si>
  <si>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</si>
  <si>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</si>
  <si>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</si>
  <si>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</si>
  <si>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</si>
  <si>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</si>
  <si>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</si>
  <si>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</si>
  <si>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</si>
  <si>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</si>
  <si>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</si>
  <si>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</si>
  <si>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</si>
  <si>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</si>
  <si>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</si>
  <si>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</si>
  <si>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</si>
  <si>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</si>
  <si>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</si>
  <si>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</si>
  <si>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</si>
  <si>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</si>
  <si>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</si>
  <si>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</si>
  <si>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</si>
  <si>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</si>
  <si>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</si>
  <si>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</si>
  <si>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</si>
  <si>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</si>
  <si>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</si>
  <si>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</si>
  <si>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</si>
  <si>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</si>
  <si>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</si>
  <si>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</si>
  <si>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</si>
  <si>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</si>
  <si>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</si>
  <si>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</si>
  <si>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</si>
  <si>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</si>
  <si>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</si>
  <si>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</si>
  <si>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</si>
  <si>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</si>
  <si>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</si>
  <si>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</si>
  <si>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</si>
  <si>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</si>
  <si>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</si>
  <si>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</si>
  <si>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</si>
  <si>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</si>
  <si>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</si>
  <si>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</si>
  <si>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</si>
  <si>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</si>
  <si>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</si>
  <si>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</si>
  <si>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</si>
  <si>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</si>
  <si>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</si>
  <si>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</si>
  <si>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</si>
  <si>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</si>
  <si>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</si>
  <si>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</si>
  <si>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</si>
  <si>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</si>
  <si>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</si>
  <si>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</si>
  <si>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</si>
  <si>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</si>
  <si>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</si>
  <si>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</si>
  <si>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</si>
  <si>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</si>
  <si>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</si>
  <si>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</si>
  <si>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</si>
  <si>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</si>
  <si>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</si>
  <si>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</si>
  <si>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</si>
  <si>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</si>
  <si>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</si>
  <si>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</si>
  <si>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</si>
  <si>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</si>
  <si>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</si>
  <si>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</si>
  <si>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</si>
  <si>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</si>
  <si>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</si>
  <si>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</si>
  <si>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</si>
  <si>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</si>
  <si>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</si>
  <si>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</si>
  <si>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</si>
  <si>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</si>
  <si>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</si>
  <si>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</si>
  <si>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</si>
  <si>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</si>
  <si>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</si>
  <si>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</si>
  <si>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</si>
  <si>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</si>
  <si>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</si>
  <si>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</si>
  <si>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</si>
  <si>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</si>
  <si>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</si>
  <si>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</si>
  <si>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</si>
  <si>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</si>
  <si>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</si>
  <si>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</si>
  <si>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</si>
  <si>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</si>
  <si>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</si>
  <si>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</si>
  <si>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</si>
  <si>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</si>
  <si>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</si>
  <si>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</si>
  <si>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</si>
  <si>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</si>
  <si>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</si>
  <si>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</si>
  <si>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</si>
  <si>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</si>
  <si>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</si>
  <si>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</si>
  <si>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</si>
  <si>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</si>
  <si>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</si>
  <si>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</si>
  <si>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</si>
  <si>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</si>
  <si>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</si>
  <si>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</si>
  <si>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</si>
  <si>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</si>
  <si>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</si>
  <si>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</si>
  <si>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</si>
  <si>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</si>
  <si>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</si>
  <si>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</si>
  <si>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</si>
  <si>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</si>
  <si>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</si>
  <si>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</si>
  <si>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</si>
  <si>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</si>
  <si>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</si>
  <si>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</si>
  <si>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</si>
  <si>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</si>
  <si>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</si>
  <si>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</si>
  <si>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</si>
  <si>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</si>
  <si>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</si>
  <si>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</si>
  <si>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</si>
  <si>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</si>
  <si>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</si>
  <si>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</si>
  <si>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</si>
  <si>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</si>
  <si>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</si>
  <si>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</si>
  <si>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</si>
  <si>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</si>
  <si>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</si>
  <si>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</si>
  <si>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</si>
  <si>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</si>
  <si>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</si>
  <si>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</si>
  <si>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</si>
  <si>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</si>
  <si>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</si>
  <si>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</si>
  <si>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</si>
  <si>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</si>
  <si>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</si>
  <si>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</si>
  <si>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</si>
  <si>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</si>
  <si>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</si>
  <si>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</si>
  <si>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</si>
  <si>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</si>
  <si>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</si>
  <si>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</si>
  <si>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</si>
  <si>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</si>
  <si>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</si>
  <si>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</si>
  <si>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</si>
  <si>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</si>
  <si>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</si>
  <si>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</si>
  <si>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</si>
  <si>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</si>
  <si>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</si>
  <si>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</si>
  <si>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</si>
  <si>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</si>
  <si>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</si>
  <si>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</si>
  <si>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</si>
  <si>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</si>
  <si>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</si>
  <si>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</si>
  <si>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</si>
  <si>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</si>
  <si>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</si>
  <si>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</si>
  <si>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</si>
  <si>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</si>
  <si>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</si>
  <si>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</si>
  <si>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</si>
  <si>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</si>
  <si>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</si>
  <si>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</si>
  <si>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</si>
  <si>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</si>
  <si>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</si>
  <si>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</si>
  <si>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</si>
  <si>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</si>
  <si>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</si>
  <si>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</si>
  <si>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</si>
  <si>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</si>
  <si>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</si>
  <si>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</si>
  <si>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</si>
  <si>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</si>
  <si>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</si>
  <si>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</si>
  <si>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</si>
  <si>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</si>
  <si>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</si>
  <si>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</si>
  <si>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</si>
  <si>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</si>
  <si>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</si>
  <si>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</si>
  <si>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</si>
  <si>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</si>
  <si>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</si>
  <si>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</si>
  <si>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</si>
  <si>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</si>
  <si>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</si>
  <si>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</si>
  <si>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</si>
  <si>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</si>
  <si>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</si>
  <si>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</si>
  <si>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</si>
  <si>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</si>
  <si>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</si>
  <si>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</si>
  <si>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</si>
  <si>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</si>
  <si>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</si>
  <si>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</si>
  <si>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</si>
  <si>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</si>
  <si>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</si>
  <si>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</si>
  <si>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</si>
  <si>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</si>
  <si>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</si>
  <si>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</si>
  <si>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</si>
  <si>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</si>
  <si>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</si>
  <si>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</si>
  <si>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</si>
  <si>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</si>
  <si>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</si>
  <si>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</si>
  <si>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</si>
  <si>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</si>
  <si>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</si>
  <si>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</si>
  <si>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</si>
  <si>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</si>
  <si>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</si>
  <si>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</si>
  <si>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</si>
  <si>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</si>
  <si>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</si>
  <si>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</si>
  <si>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</si>
  <si>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</si>
  <si>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</si>
  <si>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</si>
  <si>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</si>
  <si>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</si>
  <si>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</si>
  <si>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</si>
  <si>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</si>
  <si>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</si>
  <si>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</si>
  <si>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</si>
  <si>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</si>
  <si>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</si>
  <si>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</si>
  <si>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</si>
  <si>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</si>
  <si>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</si>
  <si>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</si>
  <si>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</si>
  <si>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</si>
  <si>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</si>
  <si>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</si>
  <si>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</si>
  <si>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</si>
  <si>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</si>
  <si>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</si>
  <si>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</si>
  <si>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</si>
  <si>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</si>
  <si>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</si>
  <si>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</si>
  <si>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</si>
  <si>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</si>
  <si>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</si>
  <si>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</si>
  <si>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</si>
  <si>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</si>
  <si>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</si>
  <si>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</si>
  <si>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</si>
  <si>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</si>
  <si>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</si>
  <si>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</si>
  <si>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</si>
  <si>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</si>
  <si>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</si>
  <si>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</si>
  <si>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</si>
  <si>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</si>
  <si>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</si>
  <si>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</si>
  <si>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</si>
  <si>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</si>
  <si>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</si>
  <si>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</si>
  <si>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</si>
  <si>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</si>
  <si>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</si>
  <si>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</si>
  <si>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</si>
  <si>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</si>
  <si>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</si>
  <si>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</si>
  <si>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</si>
  <si>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</si>
  <si>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</si>
  <si>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</si>
  <si>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</si>
  <si>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</si>
  <si>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</si>
  <si>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</si>
  <si>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</si>
  <si>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</si>
  <si>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</si>
  <si>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</si>
  <si>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</si>
  <si>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</si>
  <si>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</si>
  <si>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</si>
  <si>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</si>
  <si>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</si>
  <si>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</si>
  <si>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</si>
  <si>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</si>
  <si>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</si>
  <si>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</si>
  <si>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</si>
  <si>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</si>
  <si>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</si>
  <si>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</si>
  <si>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</si>
  <si>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</si>
  <si>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</si>
  <si>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</si>
  <si>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</si>
  <si>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</si>
  <si>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</si>
  <si>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</si>
  <si>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</si>
  <si>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</si>
  <si>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</si>
  <si>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</si>
  <si>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</si>
  <si>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</si>
  <si>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</si>
  <si>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</si>
  <si>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</si>
  <si>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</si>
  <si>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</si>
  <si>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</si>
  <si>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</si>
  <si>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</si>
  <si>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</si>
  <si>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</si>
  <si>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</si>
  <si>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</si>
  <si>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</si>
  <si>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</si>
  <si>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</si>
  <si>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</si>
  <si>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</si>
  <si>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</si>
  <si>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</si>
  <si>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</si>
  <si>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</si>
  <si>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</si>
  <si>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</si>
  <si>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</si>
  <si>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</si>
  <si>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</si>
  <si>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</si>
  <si>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</si>
  <si>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</si>
  <si>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</si>
  <si>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</si>
  <si>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</si>
  <si>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</si>
  <si>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</si>
  <si>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</si>
  <si>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</si>
  <si>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</si>
  <si>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</si>
  <si>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</si>
  <si>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</si>
  <si>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</si>
  <si>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</si>
  <si>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</si>
  <si>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</si>
  <si>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</si>
  <si>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</si>
  <si>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</si>
  <si>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</si>
  <si>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</si>
  <si>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</si>
  <si>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</si>
  <si>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</si>
  <si>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</si>
  <si>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</si>
  <si>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</si>
  <si>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</si>
  <si>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</si>
  <si>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</si>
  <si>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</si>
  <si>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</si>
  <si>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</si>
  <si>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</si>
  <si>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</si>
  <si>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</si>
  <si>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</si>
  <si>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</si>
  <si>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</si>
  <si>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</si>
  <si>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</si>
  <si>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</si>
  <si>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</si>
  <si>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</si>
  <si>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</si>
  <si>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</si>
  <si>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</si>
  <si>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</si>
  <si>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</si>
  <si>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</si>
  <si>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</si>
  <si>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</si>
  <si>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</si>
  <si>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</si>
  <si>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</si>
  <si>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</si>
  <si>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</si>
  <si>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</si>
  <si>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</si>
  <si>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</si>
  <si>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</si>
  <si>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</si>
  <si>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</si>
  <si>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</si>
  <si>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</si>
  <si>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</si>
  <si>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</si>
  <si>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</si>
  <si>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</si>
  <si>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</si>
  <si>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</si>
  <si>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</si>
  <si>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</si>
  <si>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</si>
  <si>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</si>
  <si>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</si>
  <si>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</si>
  <si>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</si>
  <si>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</si>
  <si>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</si>
  <si>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</si>
  <si>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</si>
  <si>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</si>
  <si>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</si>
  <si>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</si>
  <si>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</si>
  <si>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</si>
  <si>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</si>
  <si>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</si>
  <si>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</si>
  <si>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</si>
  <si>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</si>
  <si>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</si>
  <si>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</si>
  <si>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</si>
  <si>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</si>
  <si>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</si>
  <si>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</si>
  <si>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</si>
  <si>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</si>
  <si>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</si>
  <si>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</si>
  <si>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</si>
  <si>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</si>
  <si>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</si>
  <si>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</si>
  <si>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</si>
  <si>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</si>
  <si>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</si>
  <si>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</si>
  <si>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</si>
  <si>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</si>
  <si>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</si>
  <si>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</si>
  <si>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</si>
  <si>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</si>
  <si>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</si>
  <si>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</si>
  <si>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</si>
  <si>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</si>
  <si>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</si>
  <si>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</si>
  <si>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</si>
  <si>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</si>
  <si>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</si>
  <si>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</si>
  <si>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</si>
  <si>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</si>
  <si>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</si>
  <si>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</si>
  <si>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</si>
  <si>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</si>
  <si>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</si>
  <si>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</si>
  <si>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</si>
  <si>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</si>
  <si>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</si>
  <si>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</si>
  <si>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</si>
  <si>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</si>
  <si>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</si>
  <si>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</si>
  <si>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</si>
  <si>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</si>
  <si>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</si>
  <si>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</si>
  <si>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</si>
  <si>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</si>
  <si>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</si>
  <si>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</si>
  <si>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</si>
  <si>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</si>
  <si>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</si>
  <si>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</si>
  <si>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</si>
  <si>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</si>
  <si>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</si>
  <si>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</si>
  <si>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</si>
  <si>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</si>
  <si>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</si>
  <si>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</si>
  <si>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</si>
  <si>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</si>
  <si>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</si>
  <si>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</si>
  <si>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</si>
  <si>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</si>
  <si>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</si>
  <si>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</si>
  <si>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</si>
  <si>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</si>
  <si>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</si>
  <si>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</si>
  <si>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</si>
  <si>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</si>
  <si>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</si>
  <si>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</si>
  <si>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</si>
  <si>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</si>
  <si>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</si>
  <si>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</si>
  <si>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</si>
  <si>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</si>
  <si>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</si>
  <si>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</si>
  <si>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</si>
  <si>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</si>
  <si>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</si>
  <si>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</si>
  <si>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</si>
  <si>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</si>
  <si>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</si>
  <si>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</si>
  <si>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</si>
  <si>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</si>
  <si>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</si>
  <si>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</si>
  <si>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</si>
  <si>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</si>
  <si>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</si>
  <si>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</si>
  <si>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</si>
  <si>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</si>
  <si>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</si>
  <si>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</si>
  <si>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</si>
  <si>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</si>
  <si>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</si>
  <si>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</si>
  <si>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</si>
  <si>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</si>
  <si>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</si>
  <si>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</si>
  <si>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</si>
  <si>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</si>
  <si>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</si>
  <si>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</si>
  <si>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</si>
  <si>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</si>
  <si>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</si>
  <si>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</si>
  <si>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</si>
  <si>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</si>
  <si>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</si>
  <si>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</si>
  <si>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</si>
  <si>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</si>
  <si>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</si>
  <si>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</si>
  <si>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</si>
  <si>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</si>
  <si>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</si>
  <si>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</si>
  <si>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</si>
  <si>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</si>
  <si>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</si>
  <si>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</si>
  <si>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</si>
  <si>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</si>
  <si>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</si>
  <si>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</si>
  <si>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</si>
  <si>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</si>
  <si>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</si>
  <si>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</si>
  <si>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</si>
  <si>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</si>
  <si>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</si>
  <si>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</si>
  <si>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</si>
  <si>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</si>
  <si>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</si>
  <si>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</si>
  <si>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</si>
  <si>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</si>
  <si>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</si>
  <si>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</si>
  <si>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</si>
  <si>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</si>
  <si>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</si>
  <si>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</si>
  <si>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</si>
  <si>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</si>
  <si>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</si>
  <si>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</si>
  <si>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</si>
  <si>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</si>
  <si>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</si>
  <si>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</si>
  <si>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</si>
  <si>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</si>
  <si>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</si>
  <si>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</si>
  <si>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</si>
  <si>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</si>
  <si>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</si>
  <si>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</si>
  <si>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</si>
  <si>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</si>
  <si>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</si>
  <si>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</si>
  <si>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</si>
  <si>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</si>
  <si>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</si>
  <si>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</si>
  <si>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</si>
  <si>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</si>
  <si>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</si>
  <si>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</si>
  <si>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</si>
  <si>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</si>
  <si>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</si>
  <si>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</si>
  <si>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</si>
  <si>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</si>
  <si>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</si>
  <si>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</si>
  <si>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</si>
  <si>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</si>
  <si>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</si>
  <si>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</si>
  <si>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</si>
  <si>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</si>
  <si>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</si>
  <si>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</si>
  <si>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</si>
  <si>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</si>
  <si>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</si>
  <si>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</si>
  <si>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</si>
  <si>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</si>
  <si>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</si>
  <si>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</si>
  <si>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</si>
  <si>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</si>
  <si>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</si>
  <si>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</si>
  <si>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</si>
  <si>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</si>
  <si>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</si>
  <si>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</si>
  <si>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</si>
  <si>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</si>
  <si>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</si>
  <si>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</si>
  <si>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</si>
  <si>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</si>
  <si>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</si>
  <si>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</si>
  <si>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</si>
  <si>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</si>
  <si>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</si>
  <si>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</si>
  <si>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</si>
  <si>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</si>
  <si>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</si>
  <si>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</si>
  <si>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</si>
  <si>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</si>
  <si>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</si>
  <si>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</si>
  <si>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</si>
  <si>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</si>
  <si>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</si>
  <si>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</si>
  <si>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</si>
  <si>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</si>
  <si>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</si>
  <si>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</si>
  <si>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</si>
  <si>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</si>
  <si>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</si>
  <si>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</si>
  <si>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</si>
  <si>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</si>
  <si>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</si>
  <si>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</si>
  <si>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</si>
  <si>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</si>
  <si>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</si>
  <si>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</si>
  <si>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</si>
  <si>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</si>
  <si>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</si>
  <si>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</si>
  <si>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</si>
  <si>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</si>
  <si>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</si>
  <si>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</si>
  <si>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</si>
  <si>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</si>
  <si>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</si>
  <si>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</si>
  <si>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</si>
  <si>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</si>
  <si>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</si>
  <si>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</si>
  <si>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</si>
  <si>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</si>
  <si>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</si>
  <si>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</si>
  <si>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</si>
  <si>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</si>
  <si>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</si>
  <si>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</si>
  <si>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</si>
  <si>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</si>
  <si>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</si>
  <si>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</si>
  <si>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</si>
  <si>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</si>
  <si>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</si>
  <si>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</si>
  <si>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</si>
  <si>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</si>
  <si>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</si>
  <si>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</si>
  <si>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</si>
  <si>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</si>
  <si>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</si>
  <si>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</si>
  <si>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</si>
  <si>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</si>
  <si>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</si>
  <si>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</si>
  <si>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</si>
  <si>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</si>
  <si>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</si>
  <si>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</si>
  <si>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</si>
  <si>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</si>
  <si>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</si>
  <si>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</si>
  <si>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</si>
  <si>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</si>
  <si>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</si>
  <si>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</si>
  <si>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</si>
  <si>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</si>
  <si>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</si>
  <si>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</si>
  <si>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</si>
  <si>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</si>
  <si>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</si>
  <si>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</si>
  <si>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</si>
  <si>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</si>
  <si>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</si>
  <si>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</si>
  <si>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</si>
  <si>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</si>
  <si>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</si>
  <si>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</si>
  <si>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</si>
  <si>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</si>
  <si>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</si>
  <si>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</si>
  <si>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</si>
  <si>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</si>
  <si>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</si>
  <si>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</si>
  <si>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</si>
  <si>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</si>
  <si>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</si>
  <si>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</si>
  <si>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</si>
  <si>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</si>
  <si>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</si>
  <si>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</si>
  <si>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</si>
  <si>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</si>
  <si>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</si>
  <si>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</si>
  <si>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</si>
  <si>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</si>
  <si>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</si>
  <si>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</si>
  <si>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</si>
  <si>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</si>
  <si>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</si>
  <si>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</si>
  <si>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</si>
  <si>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</si>
  <si>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</si>
  <si>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</si>
  <si>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</si>
  <si>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</si>
  <si>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</si>
  <si>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</si>
  <si>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</si>
  <si>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</si>
  <si>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</si>
  <si>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</si>
  <si>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</si>
  <si>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</si>
  <si>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</si>
  <si>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</si>
  <si>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</si>
  <si>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</si>
  <si>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</si>
  <si>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</si>
  <si>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</si>
  <si>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</si>
  <si>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</si>
  <si>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</si>
  <si>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</si>
  <si>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</si>
  <si>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</si>
  <si>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</si>
  <si>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</si>
  <si>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</si>
  <si>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</si>
  <si>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</si>
  <si>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</si>
  <si>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</si>
  <si>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</si>
  <si>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</si>
  <si>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</si>
  <si>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</si>
  <si>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</si>
  <si>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</si>
  <si>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</si>
  <si>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</si>
  <si>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</si>
  <si>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</si>
  <si>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</si>
  <si>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</si>
  <si>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</si>
  <si>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</si>
  <si>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</si>
  <si>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</si>
  <si>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</si>
  <si>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</si>
  <si>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</si>
  <si>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</si>
  <si>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</si>
  <si>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</si>
  <si>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</si>
  <si>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</si>
  <si>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</si>
  <si>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</si>
  <si>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</si>
  <si>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</si>
  <si>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</si>
  <si>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</si>
  <si>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</si>
  <si>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</si>
  <si>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</si>
  <si>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</si>
  <si>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</si>
  <si>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</si>
  <si>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</si>
  <si>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</si>
  <si>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</si>
  <si>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</si>
  <si>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</si>
  <si>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</si>
  <si>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</si>
  <si>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</si>
  <si>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</si>
  <si>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</si>
  <si>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</si>
  <si>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</si>
  <si>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</si>
  <si>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</si>
  <si>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</si>
  <si>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</si>
  <si>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</si>
  <si>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</si>
  <si>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</si>
  <si>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</si>
  <si>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</si>
  <si>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</si>
  <si>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</si>
  <si>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</si>
  <si>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</si>
  <si>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</si>
  <si>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</si>
  <si>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</si>
  <si>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</si>
  <si>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</si>
  <si>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</si>
  <si>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</si>
  <si>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</si>
  <si>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</si>
  <si>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</si>
  <si>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</si>
  <si>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</si>
  <si>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</si>
  <si>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</si>
  <si>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</si>
  <si>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</si>
  <si>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</si>
  <si>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</si>
  <si>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</si>
  <si>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</si>
  <si>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</si>
  <si>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</si>
  <si>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</si>
  <si>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</si>
  <si>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</si>
  <si>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</si>
  <si>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</si>
  <si>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</si>
  <si>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</si>
  <si>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</si>
  <si>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</si>
  <si>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</si>
  <si>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</si>
  <si>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</si>
  <si>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</si>
  <si>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</si>
  <si>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</si>
  <si>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</si>
  <si>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</si>
  <si>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</si>
  <si>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</si>
  <si>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</si>
  <si>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</si>
  <si>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</si>
  <si>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</si>
  <si>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</si>
  <si>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</si>
  <si>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</si>
  <si>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</si>
  <si>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</si>
  <si>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</si>
  <si>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</si>
  <si>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</si>
  <si>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</si>
  <si>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</si>
  <si>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</si>
  <si>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</si>
  <si>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</si>
  <si>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</si>
  <si>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</si>
  <si>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</si>
  <si>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</si>
  <si>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</si>
  <si>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</si>
  <si>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</si>
  <si>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</si>
  <si>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</si>
  <si>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</si>
  <si>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</si>
  <si>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</si>
  <si>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</si>
  <si>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</si>
  <si>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</si>
  <si>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</si>
  <si>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</si>
  <si>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</si>
  <si>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</si>
  <si>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</si>
  <si>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</si>
  <si>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</si>
  <si>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</si>
  <si>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</si>
  <si>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</si>
  <si>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</si>
  <si>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</si>
  <si>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</si>
  <si>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</si>
  <si>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</si>
  <si>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</si>
  <si>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</si>
  <si>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</si>
  <si>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</si>
  <si>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</si>
  <si>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</si>
  <si>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</si>
  <si>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</si>
  <si>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</si>
  <si>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</si>
  <si>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</si>
  <si>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</si>
  <si>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</si>
  <si>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</si>
  <si>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</si>
  <si>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</si>
  <si>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</si>
  <si>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</si>
  <si>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</si>
  <si>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</si>
  <si>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</si>
  <si>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</si>
  <si>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</si>
  <si>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</si>
  <si>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</si>
  <si>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</si>
  <si>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</si>
  <si>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</si>
  <si>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</si>
  <si>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</si>
  <si>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</si>
  <si>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</si>
  <si>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</si>
  <si>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</si>
  <si>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</si>
  <si>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</si>
  <si>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</si>
  <si>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</si>
  <si>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</si>
  <si>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</si>
  <si>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</si>
  <si>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</si>
  <si>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</si>
  <si>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</si>
  <si>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</si>
  <si>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</si>
  <si>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</si>
  <si>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</si>
  <si>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</si>
  <si>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</si>
  <si>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</si>
  <si>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</si>
  <si>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</si>
  <si>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</si>
  <si>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</si>
  <si>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</si>
  <si>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</si>
  <si>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</si>
  <si>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</si>
  <si>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</si>
  <si>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</si>
  <si>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</si>
  <si>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</si>
  <si>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</si>
  <si>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</si>
  <si>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</si>
  <si>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</si>
  <si>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</si>
  <si>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</si>
  <si>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</si>
  <si>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</si>
  <si>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</si>
  <si>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</si>
  <si>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</si>
  <si>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</si>
  <si>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</si>
  <si>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</si>
  <si>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</si>
  <si>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</si>
  <si>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</si>
  <si>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</si>
  <si>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</si>
  <si>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</si>
  <si>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</si>
  <si>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</si>
  <si>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</si>
  <si>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</si>
  <si>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</si>
  <si>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</si>
  <si>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</si>
  <si>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</si>
  <si>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</si>
  <si>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</si>
  <si>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</si>
  <si>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</si>
  <si>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</si>
  <si>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</si>
  <si>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</si>
  <si>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</si>
  <si>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</si>
  <si>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</si>
  <si>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</si>
  <si>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</si>
  <si>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</si>
  <si>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</si>
  <si>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</si>
  <si>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</si>
  <si>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</si>
  <si>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</si>
  <si>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</si>
  <si>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</si>
  <si>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</si>
  <si>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</si>
  <si>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</si>
  <si>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</si>
  <si>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</si>
  <si>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</si>
  <si>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</si>
  <si>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</si>
  <si>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</si>
  <si>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</si>
  <si>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</si>
  <si>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</si>
  <si>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</si>
  <si>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</si>
  <si>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</si>
  <si>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</si>
  <si>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</si>
  <si>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</si>
  <si>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</si>
  <si>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</si>
  <si>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</si>
  <si>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</si>
  <si>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</si>
  <si>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</si>
  <si>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</si>
  <si>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</si>
  <si>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</si>
  <si>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</si>
  <si>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</si>
  <si>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</si>
  <si>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</si>
  <si>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</si>
  <si>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</si>
  <si>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</si>
  <si>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</si>
  <si>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</si>
  <si>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</si>
  <si>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</si>
  <si>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</si>
  <si>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</si>
  <si>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</si>
  <si>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</si>
  <si>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</si>
  <si>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</si>
  <si>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</si>
  <si>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</si>
  <si>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</si>
  <si>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</si>
  <si>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</si>
  <si>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</si>
  <si>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</si>
  <si>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</si>
  <si>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</si>
  <si>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</si>
  <si>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</si>
  <si>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</si>
  <si>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</si>
  <si>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</si>
  <si>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</si>
  <si>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</si>
  <si>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</si>
  <si>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</si>
  <si>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</si>
  <si>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</si>
  <si>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</si>
  <si>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</si>
  <si>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</si>
  <si>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</si>
  <si>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</si>
  <si>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</si>
  <si>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</si>
  <si>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</si>
  <si>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</si>
  <si>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</si>
  <si>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</si>
  <si>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</si>
  <si>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</si>
  <si>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</si>
  <si>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</si>
  <si>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</si>
  <si>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</si>
  <si>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</si>
  <si>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</si>
  <si>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</si>
  <si>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</si>
  <si>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</si>
  <si>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</si>
  <si>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</si>
  <si>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</si>
  <si>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</si>
  <si>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</si>
  <si>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</si>
  <si>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</si>
  <si>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</si>
  <si>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</si>
  <si>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</si>
  <si>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</si>
  <si>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</si>
  <si>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</si>
  <si>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</si>
  <si>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</si>
  <si>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</si>
  <si>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</si>
  <si>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</si>
  <si>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</si>
  <si>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</si>
  <si>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</si>
  <si>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</si>
  <si>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</si>
  <si>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</si>
  <si>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</si>
  <si>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</si>
  <si>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</si>
  <si>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</si>
  <si>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</si>
  <si>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</si>
  <si>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</si>
  <si>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</si>
  <si>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</si>
  <si>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</si>
  <si>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</si>
  <si>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</si>
  <si>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</si>
  <si>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</si>
  <si>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</si>
  <si>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</si>
  <si>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</si>
  <si>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</si>
  <si>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</si>
  <si>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</si>
  <si>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</si>
  <si>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</si>
  <si>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</si>
  <si>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</si>
  <si>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</si>
  <si>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</si>
  <si>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</si>
  <si>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</si>
  <si>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</si>
  <si>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</si>
  <si>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</si>
  <si>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</si>
  <si>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</si>
  <si>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</si>
  <si>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</si>
  <si>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</si>
  <si>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</si>
  <si>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</si>
  <si>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</si>
  <si>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</si>
  <si>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</si>
  <si>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</si>
  <si>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</si>
  <si>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</si>
  <si>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</si>
  <si>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</si>
  <si>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</si>
  <si>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</si>
  <si>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</si>
  <si>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</si>
  <si>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</si>
  <si>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</si>
  <si>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</si>
  <si>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</si>
  <si>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</si>
  <si>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</si>
  <si>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</si>
  <si>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</si>
  <si>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</si>
  <si>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</si>
  <si>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</si>
  <si>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</si>
  <si>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</si>
  <si>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</si>
  <si>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</si>
  <si>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</si>
  <si>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</si>
  <si>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</si>
  <si>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</si>
  <si>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</si>
  <si>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</si>
  <si>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</si>
  <si>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</si>
  <si>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</si>
  <si>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</si>
  <si>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</si>
  <si>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</si>
  <si>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</si>
  <si>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</si>
  <si>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</si>
  <si>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</si>
  <si>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</si>
  <si>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</si>
  <si>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</si>
  <si>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</si>
  <si>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</si>
  <si>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</si>
  <si>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</si>
  <si>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</si>
  <si>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</si>
  <si>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</si>
  <si>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</si>
  <si>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</si>
  <si>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</si>
  <si>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</si>
  <si>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</si>
  <si>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</si>
  <si>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</si>
  <si>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</si>
  <si>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</si>
  <si>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</si>
  <si>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</si>
  <si>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</si>
  <si>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</si>
  <si>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</si>
  <si>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</si>
  <si>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</si>
  <si>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</si>
  <si>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</si>
  <si>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</si>
  <si>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</si>
  <si>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</si>
  <si>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</si>
  <si>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</si>
  <si>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</si>
  <si>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</si>
  <si>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</si>
  <si>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</si>
  <si>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</si>
  <si>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</si>
  <si>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</si>
  <si>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</si>
  <si>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</si>
  <si>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</si>
  <si>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</si>
  <si>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</si>
  <si>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</si>
  <si>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</si>
  <si>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</si>
  <si>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</si>
  <si>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</si>
  <si>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</si>
  <si>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</si>
  <si>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</si>
  <si>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</si>
  <si>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</si>
  <si>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</si>
  <si>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</si>
  <si>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</si>
  <si>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</si>
  <si>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</si>
  <si>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</si>
  <si>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</si>
  <si>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</si>
  <si>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</si>
  <si>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</si>
  <si>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</si>
  <si>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</si>
  <si>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</si>
  <si>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</si>
  <si>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</si>
  <si>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</si>
  <si>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</si>
  <si>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</si>
  <si>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</si>
  <si>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</si>
  <si>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</si>
  <si>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</si>
  <si>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</si>
  <si>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</si>
  <si>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</si>
  <si>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</si>
  <si>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</si>
  <si>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</si>
  <si>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</si>
  <si>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</si>
  <si>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</si>
  <si>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</si>
  <si>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</si>
  <si>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</si>
  <si>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</si>
  <si>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</si>
  <si>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</si>
  <si>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</si>
  <si>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</si>
  <si>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</si>
  <si>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</si>
  <si>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</si>
  <si>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</si>
  <si>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</si>
  <si>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</si>
  <si>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</si>
  <si>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</si>
  <si>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</si>
  <si>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</si>
  <si>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</si>
  <si>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</si>
  <si>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</si>
  <si>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</si>
  <si>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</si>
  <si>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</si>
  <si>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</si>
  <si>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</si>
  <si>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</si>
  <si>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</si>
  <si>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</si>
  <si>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</si>
  <si>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</si>
  <si>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</si>
  <si>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</si>
  <si>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</si>
  <si>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</si>
  <si>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</si>
  <si>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</si>
  <si>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</si>
  <si>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</si>
  <si>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</si>
  <si>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</si>
  <si>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</si>
  <si>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</si>
  <si>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</si>
  <si>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</si>
  <si>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</si>
  <si>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</si>
  <si>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</si>
  <si>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</si>
  <si>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</si>
  <si>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</si>
  <si>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</si>
  <si>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</si>
  <si>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</si>
  <si>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</si>
  <si>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</si>
  <si>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</si>
  <si>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</si>
  <si>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</si>
  <si>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</si>
  <si>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</si>
  <si>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</si>
  <si>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</si>
  <si>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</si>
  <si>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</si>
  <si>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</si>
  <si>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</si>
  <si>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</si>
  <si>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</si>
  <si>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</si>
  <si>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</si>
  <si>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</si>
  <si>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</si>
  <si>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</si>
  <si>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</si>
  <si>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</si>
  <si>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</si>
  <si>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</si>
  <si>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</si>
  <si>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</si>
  <si>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</si>
  <si>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</si>
  <si>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</si>
  <si>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</si>
  <si>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</si>
  <si>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</si>
  <si>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</si>
  <si>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</si>
  <si>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</si>
  <si>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</si>
  <si>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</si>
  <si>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</si>
  <si>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</si>
  <si>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</si>
  <si>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</si>
  <si>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</si>
  <si>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</si>
  <si>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</si>
  <si>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</si>
  <si>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</si>
  <si>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</si>
  <si>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</si>
  <si>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</si>
  <si>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</si>
  <si>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</si>
  <si>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</si>
  <si>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</si>
  <si>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</si>
  <si>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</si>
  <si>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</si>
  <si>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</si>
  <si>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</si>
  <si>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</si>
  <si>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</si>
  <si>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</si>
  <si>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</si>
  <si>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</si>
  <si>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</si>
  <si>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</si>
  <si>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</si>
  <si>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</si>
  <si>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</si>
  <si>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</si>
  <si>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</si>
  <si>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</si>
  <si>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</si>
  <si>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</si>
  <si>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</si>
  <si>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</si>
  <si>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</si>
  <si>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</si>
  <si>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</si>
  <si>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</si>
  <si>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</si>
  <si>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</si>
  <si>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</si>
  <si>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</si>
  <si>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</si>
  <si>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</si>
  <si>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</si>
  <si>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</si>
  <si>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</si>
  <si>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</si>
  <si>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</si>
  <si>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</si>
  <si>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</si>
  <si>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</si>
  <si>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</si>
  <si>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</si>
  <si>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</si>
  <si>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</si>
  <si>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</si>
  <si>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</si>
  <si>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</si>
  <si>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</si>
  <si>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</si>
  <si>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</si>
  <si>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</si>
  <si>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</si>
  <si>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</si>
  <si>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</si>
  <si>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</si>
  <si>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</si>
  <si>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</si>
  <si>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</si>
  <si>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</si>
  <si>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</si>
  <si>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</si>
  <si>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</si>
  <si>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</si>
  <si>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</si>
  <si>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</si>
  <si>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</si>
  <si>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</si>
  <si>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</si>
  <si>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</si>
  <si>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</si>
  <si>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</si>
  <si>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</si>
  <si>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</si>
  <si>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</si>
  <si>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</si>
  <si>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</si>
  <si>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</si>
  <si>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</si>
  <si>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</si>
  <si>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</si>
  <si>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</si>
  <si>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</si>
  <si>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</si>
  <si>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</si>
  <si>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</si>
  <si>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</si>
  <si>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</si>
  <si>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</si>
  <si>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</si>
  <si>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</si>
  <si>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</si>
  <si>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</si>
  <si>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</si>
  <si>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</si>
  <si>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</si>
  <si>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</si>
  <si>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</si>
  <si>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</si>
  <si>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</si>
  <si>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</si>
  <si>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</si>
  <si>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</si>
  <si>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</si>
  <si>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</si>
  <si>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</si>
  <si>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</si>
  <si>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</si>
  <si>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</si>
  <si>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</si>
  <si>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</si>
  <si>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</si>
  <si>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</si>
  <si>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</si>
  <si>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</si>
  <si>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</si>
  <si>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</si>
  <si>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</si>
  <si>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</si>
  <si>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</si>
  <si>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</si>
  <si>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</si>
  <si>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</si>
  <si>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</si>
  <si>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</si>
  <si>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</si>
  <si>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</si>
  <si>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</si>
  <si>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</si>
  <si>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</si>
  <si>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</si>
  <si>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</si>
  <si>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</si>
  <si>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</si>
  <si>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</si>
  <si>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</si>
  <si>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</si>
  <si>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</si>
  <si>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</si>
  <si>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</si>
  <si>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</si>
  <si>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</si>
  <si>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</si>
  <si>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</si>
  <si>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</si>
  <si>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</si>
  <si>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</si>
  <si>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</si>
  <si>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</si>
  <si>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</si>
  <si>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</si>
  <si>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</si>
  <si>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</si>
  <si>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</si>
  <si>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</si>
  <si>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</si>
  <si>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</si>
  <si>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</si>
  <si>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</si>
  <si>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</si>
  <si>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</si>
  <si>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</si>
  <si>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</si>
  <si>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</si>
  <si>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</si>
  <si>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</si>
  <si>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</si>
  <si>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</si>
  <si>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</si>
  <si>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</si>
  <si>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</si>
  <si>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</si>
  <si>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</si>
  <si>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</si>
  <si>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</si>
  <si>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</si>
  <si>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</si>
  <si>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</si>
  <si>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</si>
  <si>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</si>
  <si>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</si>
  <si>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</si>
  <si>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</si>
  <si>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</si>
  <si>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</si>
  <si>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</si>
  <si>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</si>
  <si>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</si>
  <si>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</si>
  <si>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</si>
  <si>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</si>
  <si>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</si>
  <si>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</si>
  <si>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</si>
  <si>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</si>
  <si>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</si>
  <si>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</si>
  <si>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</si>
  <si>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</si>
  <si>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</si>
  <si>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</si>
  <si>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</si>
  <si>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</si>
  <si>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</si>
  <si>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</si>
  <si>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</si>
  <si>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</si>
  <si>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</si>
  <si>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</si>
  <si>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</si>
  <si>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</si>
  <si>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</si>
  <si>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</si>
  <si>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</si>
  <si>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</si>
  <si>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</si>
  <si>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</si>
  <si>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</si>
  <si>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</si>
  <si>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</si>
  <si>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</si>
  <si>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</si>
  <si>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</si>
  <si>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</si>
  <si>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</si>
  <si>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</si>
  <si>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</si>
  <si>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</si>
  <si>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</si>
  <si>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</si>
  <si>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</si>
  <si>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</si>
  <si>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</si>
  <si>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</si>
  <si>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</si>
  <si>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</si>
  <si>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</si>
  <si>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</si>
  <si>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</si>
  <si>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</si>
  <si>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</si>
  <si>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</si>
  <si>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</si>
  <si>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</si>
  <si>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</si>
  <si>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</si>
  <si>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</si>
  <si>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</si>
  <si>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</si>
  <si>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</si>
  <si>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</si>
  <si>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</si>
  <si>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</si>
  <si>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</si>
  <si>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</si>
  <si>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</si>
  <si>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</si>
  <si>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</si>
  <si>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</si>
  <si>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</si>
  <si>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</si>
  <si>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</si>
  <si>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</si>
  <si>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</si>
  <si>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</si>
  <si>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</si>
  <si>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</si>
  <si>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</si>
  <si>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</si>
  <si>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</si>
  <si>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</si>
  <si>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</si>
  <si>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</si>
  <si>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</si>
  <si>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</si>
  <si>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</si>
  <si>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</si>
  <si>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</si>
  <si>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</si>
  <si>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</si>
  <si>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</si>
  <si>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</si>
  <si>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</si>
  <si>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</si>
  <si>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</si>
  <si>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</si>
  <si>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</si>
  <si>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</si>
  <si>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</si>
  <si>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</si>
  <si>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</si>
  <si>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</si>
  <si>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</si>
  <si>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</si>
  <si>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</si>
  <si>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</si>
  <si>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</si>
  <si>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</si>
  <si>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</si>
  <si>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</si>
  <si>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</si>
  <si>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</si>
  <si>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</si>
  <si>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</si>
  <si>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</si>
  <si>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</si>
  <si>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</si>
  <si>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</si>
  <si>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</si>
  <si>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</si>
  <si>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</si>
  <si>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</si>
  <si>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</si>
  <si>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</si>
  <si>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</si>
  <si>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</si>
  <si>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</si>
  <si>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</si>
  <si>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</si>
  <si>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</si>
  <si>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</si>
  <si>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</si>
  <si>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</si>
  <si>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</si>
  <si>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</si>
  <si>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</si>
  <si>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</si>
  <si>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</si>
  <si>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</si>
  <si>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</si>
  <si>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</si>
  <si>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</si>
  <si>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</si>
  <si>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</si>
  <si>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</si>
  <si>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</si>
  <si>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</si>
  <si>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</si>
  <si>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</si>
  <si>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</si>
  <si>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</si>
  <si>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</si>
  <si>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</si>
  <si>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</si>
  <si>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</si>
  <si>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</si>
  <si>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</si>
  <si>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</si>
  <si>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</si>
  <si>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</si>
  <si>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</si>
  <si>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</si>
  <si>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</si>
  <si>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</si>
  <si>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</si>
  <si>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</si>
  <si>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</si>
  <si>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</si>
  <si>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</si>
  <si>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</si>
  <si>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</si>
  <si>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</si>
  <si>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</si>
  <si>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</si>
  <si>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</si>
  <si>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</si>
  <si>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</si>
  <si>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</si>
  <si>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</si>
  <si>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</si>
  <si>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</si>
  <si>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</si>
  <si>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</si>
  <si>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</si>
  <si>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</si>
  <si>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</si>
  <si>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</si>
  <si>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</si>
  <si>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</si>
  <si>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</si>
  <si>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</si>
  <si>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</si>
  <si>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</si>
  <si>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</si>
  <si>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</si>
  <si>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</si>
  <si>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</si>
  <si>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</si>
  <si>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</si>
  <si>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</si>
  <si>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</si>
  <si>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</si>
  <si>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</si>
  <si>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</si>
  <si>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</si>
  <si>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</si>
  <si>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</si>
  <si>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</si>
  <si>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</si>
  <si>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</si>
  <si>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</si>
  <si>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</si>
  <si>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</si>
  <si>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</si>
  <si>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</si>
  <si>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</si>
  <si>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</si>
  <si>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</si>
  <si>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</si>
  <si>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</si>
  <si>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</si>
  <si>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</si>
  <si>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</si>
  <si>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</si>
  <si>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</si>
  <si>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</si>
  <si>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</si>
  <si>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</si>
  <si>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</si>
  <si>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</si>
  <si>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</si>
  <si>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</si>
  <si>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</si>
  <si>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</si>
  <si>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</si>
  <si>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</si>
  <si>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</si>
  <si>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</si>
  <si>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</si>
  <si>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</si>
  <si>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</si>
  <si>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</si>
  <si>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</si>
  <si>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</si>
  <si>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</si>
  <si>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</si>
  <si>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</si>
  <si>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</si>
  <si>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</si>
  <si>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</si>
  <si>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</si>
  <si>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</si>
  <si>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</si>
  <si>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</si>
  <si>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</si>
  <si>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</si>
  <si>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</si>
  <si>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</si>
  <si>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</si>
  <si>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</si>
  <si>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</si>
  <si>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</si>
  <si>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</si>
  <si>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</si>
  <si>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</si>
  <si>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</si>
  <si>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</si>
  <si>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</si>
  <si>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</si>
  <si>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</si>
  <si>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</si>
  <si>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</si>
  <si>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</si>
  <si>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</si>
  <si>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</si>
  <si>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</si>
  <si>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</si>
  <si>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</si>
  <si>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</si>
  <si>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</si>
  <si>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</si>
  <si>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</si>
  <si>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</si>
  <si>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</si>
  <si>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</si>
  <si>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</si>
  <si>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</si>
  <si>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</si>
  <si>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</si>
  <si>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</si>
  <si>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</si>
  <si>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</si>
  <si>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</si>
  <si>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</si>
  <si>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</si>
  <si>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</si>
  <si>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</si>
  <si>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</si>
  <si>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</si>
  <si>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</si>
  <si>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</si>
  <si>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</si>
  <si>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</si>
  <si>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</si>
  <si>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</si>
  <si>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</si>
  <si>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</si>
  <si>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</si>
  <si>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</si>
  <si>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</si>
  <si>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</si>
  <si>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</si>
  <si>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</si>
  <si>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</si>
  <si>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</si>
  <si>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</si>
  <si>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</si>
  <si>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</si>
  <si>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</si>
  <si>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</si>
  <si>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</si>
  <si>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</si>
  <si>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</si>
  <si>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</si>
  <si>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</si>
  <si>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</si>
  <si>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</si>
  <si>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</si>
  <si>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</si>
  <si>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</si>
  <si>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</si>
  <si>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</si>
  <si>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</si>
  <si>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</si>
  <si>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</si>
  <si>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</si>
  <si>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</si>
  <si>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</si>
  <si>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</si>
  <si>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</si>
  <si>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</si>
  <si>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</si>
  <si>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</si>
  <si>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</si>
  <si>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</si>
  <si>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</si>
  <si>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</si>
  <si>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</si>
  <si>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</si>
  <si>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</si>
  <si>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</si>
  <si>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</si>
  <si>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</si>
  <si>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</si>
  <si>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</si>
  <si>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</si>
  <si>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</si>
  <si>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</si>
  <si>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</si>
  <si>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</si>
  <si>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</si>
  <si>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</si>
  <si>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</si>
  <si>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</si>
  <si>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</si>
  <si>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</si>
  <si>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</si>
  <si>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</si>
  <si>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</si>
  <si>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</si>
  <si>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</si>
  <si>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</si>
  <si>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</si>
  <si>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</si>
  <si>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</si>
  <si>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</si>
  <si>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</si>
  <si>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</si>
  <si>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</si>
  <si>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</si>
  <si>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</si>
  <si>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</si>
  <si>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</si>
  <si>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</si>
  <si>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</si>
  <si>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</si>
  <si>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</si>
  <si>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</si>
  <si>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</si>
  <si>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</si>
  <si>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</si>
  <si>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</si>
  <si>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</si>
  <si>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</si>
  <si>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</si>
  <si>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</si>
  <si>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</si>
  <si>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</si>
  <si>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</si>
  <si>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</si>
  <si>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</si>
  <si>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</si>
  <si>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</si>
  <si>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</si>
  <si>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</si>
  <si>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</si>
  <si>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</si>
  <si>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</si>
  <si>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</si>
  <si>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</si>
  <si>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</si>
  <si>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</si>
  <si>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</si>
  <si>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</si>
  <si>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</si>
  <si>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</si>
  <si>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</si>
  <si>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</si>
  <si>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</si>
  <si>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</si>
  <si>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</si>
  <si>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</si>
  <si>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</si>
  <si>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</si>
  <si>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</si>
  <si>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</si>
  <si>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</si>
  <si>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</si>
  <si>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</si>
  <si>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</si>
  <si>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</si>
  <si>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</si>
  <si>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</si>
  <si>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</si>
  <si>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</si>
  <si>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</si>
  <si>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</si>
  <si>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</si>
  <si>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</si>
  <si>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</si>
  <si>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</si>
  <si>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</si>
  <si>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</si>
  <si>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</si>
  <si>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</si>
  <si>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</si>
  <si>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</si>
  <si>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</si>
  <si>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</si>
  <si>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</si>
  <si>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</si>
  <si>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</si>
  <si>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</si>
  <si>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</si>
  <si>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</si>
  <si>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</si>
  <si>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</si>
  <si>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</si>
  <si>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</si>
  <si>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</si>
  <si>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</si>
  <si>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</si>
  <si>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</si>
  <si>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</si>
  <si>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</si>
  <si>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</si>
  <si>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</si>
  <si>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</si>
  <si>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</si>
  <si>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</si>
  <si>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</si>
  <si>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</si>
  <si>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</si>
  <si>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</si>
  <si>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</si>
  <si>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</si>
  <si>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</si>
  <si>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</si>
  <si>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</si>
  <si>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</si>
  <si>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</si>
  <si>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</si>
  <si>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</si>
  <si>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</si>
  <si>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</si>
  <si>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</si>
  <si>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</si>
  <si>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</si>
  <si>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</si>
  <si>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</si>
  <si>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</si>
  <si>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</si>
  <si>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</si>
  <si>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</si>
  <si>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</si>
  <si>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</si>
  <si>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</si>
  <si>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</si>
  <si>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</si>
  <si>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</si>
  <si>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</si>
  <si>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</si>
  <si>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</si>
  <si>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</si>
  <si>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</si>
  <si>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</si>
  <si>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</si>
  <si>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</si>
  <si>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</si>
  <si>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</si>
  <si>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</si>
  <si>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</si>
  <si>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</si>
  <si>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</si>
  <si>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</si>
  <si>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</si>
  <si>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</si>
  <si>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</si>
  <si>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</si>
  <si>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</si>
  <si>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</si>
  <si>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</si>
  <si>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</si>
  <si>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</si>
  <si>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</si>
  <si>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</si>
  <si>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</si>
  <si>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</si>
  <si>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</si>
  <si>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</si>
  <si>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</si>
  <si>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</si>
  <si>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</si>
  <si>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</si>
  <si>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</si>
  <si>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</si>
  <si>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</si>
  <si>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</si>
  <si>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</si>
  <si>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</si>
  <si>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</si>
  <si>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</si>
  <si>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</si>
  <si>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</si>
  <si>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</si>
  <si>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</si>
  <si>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</si>
  <si>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</si>
  <si>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</si>
  <si>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</si>
  <si>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</si>
  <si>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</si>
  <si>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</si>
  <si>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</si>
  <si>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</si>
  <si>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</si>
  <si>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</si>
  <si>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</si>
  <si>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</si>
  <si>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</si>
  <si>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</si>
  <si>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</si>
  <si>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</si>
  <si>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</si>
  <si>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</si>
  <si>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</si>
  <si>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</si>
  <si>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</si>
  <si>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</si>
  <si>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</si>
  <si>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</si>
  <si>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</si>
  <si>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</si>
  <si>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</si>
  <si>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</si>
  <si>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</si>
  <si>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</si>
  <si>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</si>
  <si>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</si>
  <si>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</si>
  <si>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</si>
  <si>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</si>
  <si>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</si>
  <si>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</si>
  <si>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</si>
  <si>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</si>
  <si>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</si>
  <si>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</si>
  <si>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</si>
  <si>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</si>
  <si>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</si>
  <si>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</si>
  <si>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</si>
  <si>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</si>
  <si>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</si>
  <si>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</si>
  <si>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</si>
  <si>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</si>
  <si>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</si>
  <si>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</si>
  <si>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</si>
  <si>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</si>
  <si>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</si>
  <si>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</si>
  <si>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</si>
  <si>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</si>
  <si>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</si>
  <si>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</si>
  <si>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</si>
  <si>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</si>
  <si>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</si>
  <si>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</si>
  <si>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</si>
  <si>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</si>
  <si>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</si>
  <si>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</si>
  <si>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</si>
  <si>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</si>
  <si>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</si>
  <si>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</si>
  <si>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</si>
  <si>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</si>
  <si>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</si>
  <si>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</si>
  <si>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</si>
  <si>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</si>
  <si>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</si>
  <si>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</si>
  <si>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</si>
  <si>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</si>
  <si>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</si>
  <si>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</si>
  <si>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</si>
  <si>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</si>
  <si>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</si>
  <si>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</si>
  <si>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</si>
  <si>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</si>
  <si>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</si>
  <si>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</si>
  <si>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</si>
  <si>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</si>
  <si>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</si>
  <si>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</si>
  <si>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</si>
  <si>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</si>
  <si>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</si>
  <si>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</si>
  <si>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</si>
  <si>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</si>
  <si>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</si>
  <si>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</si>
  <si>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</si>
  <si>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</si>
  <si>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</si>
  <si>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</si>
  <si>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</si>
  <si>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</si>
  <si>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</si>
  <si>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</si>
  <si>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</si>
  <si>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</si>
  <si>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</si>
  <si>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</si>
  <si>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</si>
  <si>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</si>
  <si>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</si>
  <si>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</si>
  <si>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</si>
  <si>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</si>
  <si>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</si>
  <si>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</si>
  <si>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</si>
  <si>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</si>
  <si>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</si>
  <si>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</si>
  <si>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</si>
  <si>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</si>
  <si>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</si>
  <si>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</si>
  <si>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</si>
  <si>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</si>
  <si>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</si>
  <si>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</si>
  <si>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</si>
  <si>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</si>
  <si>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</si>
  <si>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</si>
  <si>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</si>
  <si>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</si>
  <si>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</si>
  <si>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</si>
  <si>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</si>
  <si>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</si>
  <si>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</si>
  <si>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</si>
  <si>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</si>
  <si>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</si>
  <si>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</si>
  <si>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</si>
  <si>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</si>
  <si>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</si>
  <si>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</si>
  <si>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</si>
  <si>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</si>
  <si>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</si>
  <si>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</si>
  <si>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</si>
  <si>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</si>
  <si>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</si>
  <si>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</si>
  <si>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</si>
  <si>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</si>
  <si>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</si>
  <si>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</si>
  <si>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</si>
  <si>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</si>
  <si>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</si>
  <si>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</si>
  <si>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</si>
  <si>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</si>
  <si>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</si>
  <si>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</si>
  <si>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</si>
  <si>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</si>
  <si>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</si>
  <si>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</si>
  <si>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</si>
  <si>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</si>
  <si>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</si>
  <si>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</si>
  <si>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</si>
  <si>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</si>
  <si>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</si>
  <si>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</si>
  <si>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</si>
  <si>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</si>
  <si>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</si>
  <si>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</si>
  <si>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</si>
  <si>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</si>
  <si>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</si>
  <si>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</si>
  <si>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</si>
  <si>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</si>
  <si>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</si>
  <si>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</si>
  <si>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</si>
  <si>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</si>
  <si>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</si>
  <si>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</si>
  <si>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</si>
  <si>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</si>
  <si>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</si>
  <si>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</si>
  <si>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</si>
  <si>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</si>
  <si>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</si>
  <si>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</si>
  <si>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</si>
  <si>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</si>
  <si>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</si>
  <si>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</si>
  <si>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</si>
  <si>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</si>
  <si>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</si>
  <si>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</si>
  <si>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</si>
  <si>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</si>
  <si>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</si>
  <si>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</si>
  <si>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</si>
  <si>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</si>
  <si>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</si>
  <si>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</si>
  <si>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</si>
  <si>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</si>
  <si>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</si>
  <si>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</si>
  <si>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</si>
  <si>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</si>
  <si>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</si>
  <si>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</si>
  <si>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</si>
  <si>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</si>
  <si>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</si>
  <si>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</si>
  <si>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</si>
  <si>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</si>
  <si>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</si>
  <si>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</si>
  <si>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</si>
  <si>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</si>
  <si>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</si>
  <si>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</si>
  <si>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</si>
  <si>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</si>
  <si>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</si>
  <si>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</si>
  <si>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</si>
  <si>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</si>
  <si>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</si>
  <si>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</si>
  <si>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</si>
  <si>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</si>
  <si>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</si>
  <si>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</si>
  <si>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</si>
  <si>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</si>
  <si>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</si>
  <si>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</si>
  <si>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</si>
  <si>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</si>
  <si>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</si>
  <si>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</si>
  <si>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</si>
  <si>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</si>
  <si>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</si>
  <si>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</si>
  <si>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</si>
  <si>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</si>
  <si>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</si>
  <si>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</si>
  <si>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</si>
  <si>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</si>
  <si>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</si>
  <si>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</si>
  <si>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</si>
  <si>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</si>
  <si>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</si>
  <si>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</si>
  <si>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</si>
  <si>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</si>
  <si>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</si>
  <si>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</si>
  <si>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</si>
  <si>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</si>
  <si>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</si>
  <si>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</si>
  <si>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</si>
  <si>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</si>
  <si>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</si>
  <si>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</si>
  <si>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</si>
  <si>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</si>
  <si>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</si>
  <si>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</si>
  <si>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</si>
  <si>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</si>
  <si>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</si>
  <si>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</si>
  <si>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</si>
  <si>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</si>
  <si>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</si>
  <si>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</si>
  <si>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</si>
  <si>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</si>
  <si>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</si>
  <si>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</si>
  <si>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</si>
  <si>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</si>
  <si>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</si>
  <si>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</si>
  <si>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</si>
  <si>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</si>
  <si>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</si>
  <si>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</si>
  <si>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</si>
  <si>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</si>
  <si>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</si>
  <si>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</si>
  <si>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</si>
  <si>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</si>
  <si>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</si>
  <si>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</si>
  <si>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</si>
  <si>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</si>
  <si>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</si>
  <si>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</si>
  <si>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</si>
  <si>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</si>
  <si>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</si>
  <si>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</si>
  <si>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</si>
  <si>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</si>
  <si>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</si>
  <si>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</si>
  <si>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</si>
  <si>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</si>
  <si>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</si>
  <si>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</si>
  <si>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</si>
  <si>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</si>
  <si>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</si>
  <si>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</si>
  <si>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</si>
  <si>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</si>
  <si>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</si>
  <si>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</si>
  <si>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</si>
  <si>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</si>
  <si>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</si>
  <si>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</si>
  <si>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</si>
  <si>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</si>
  <si>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</si>
  <si>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</si>
  <si>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</si>
  <si>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</si>
  <si>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</si>
  <si>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</si>
  <si>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</si>
  <si>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</si>
  <si>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</si>
  <si>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</si>
  <si>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</si>
  <si>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</si>
  <si>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</si>
  <si>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</si>
  <si>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</si>
  <si>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</si>
  <si>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</si>
  <si>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</si>
  <si>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</si>
  <si>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</si>
  <si>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</si>
  <si>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</si>
  <si>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</si>
  <si>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</si>
  <si>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</si>
  <si>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</si>
  <si>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</si>
  <si>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</si>
  <si>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</si>
  <si>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</si>
  <si>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</si>
  <si>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</si>
  <si>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</si>
  <si>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</si>
  <si>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</si>
  <si>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</si>
  <si>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</si>
  <si>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</si>
  <si>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</si>
  <si>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</si>
  <si>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</si>
  <si>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</si>
  <si>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</si>
  <si>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</si>
  <si>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</si>
  <si>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</si>
  <si>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</si>
  <si>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</si>
  <si>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</si>
  <si>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</si>
  <si>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</si>
  <si>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</si>
  <si>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</si>
  <si>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</si>
  <si>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</si>
  <si>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</si>
  <si>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</si>
  <si>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</si>
  <si>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</si>
  <si>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</si>
  <si>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</si>
  <si>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</si>
  <si>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</si>
  <si>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</si>
  <si>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</si>
  <si>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</si>
  <si>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</si>
  <si>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</si>
  <si>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</si>
  <si>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</si>
  <si>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</si>
  <si>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</si>
  <si>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</si>
  <si>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</si>
  <si>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</si>
  <si>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</si>
  <si>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</si>
  <si>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</si>
  <si>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</si>
  <si>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</si>
  <si>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</si>
  <si>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</si>
  <si>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</si>
  <si>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</si>
  <si>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</si>
  <si>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</si>
  <si>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</si>
  <si>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</si>
  <si>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</si>
  <si>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</si>
  <si>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</si>
  <si>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</si>
  <si>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</si>
  <si>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</si>
  <si>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</si>
  <si>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</si>
  <si>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</si>
  <si>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</si>
  <si>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</si>
  <si>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</si>
  <si>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</si>
  <si>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</si>
  <si>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</si>
  <si>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</si>
  <si>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</si>
  <si>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</si>
  <si>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</si>
  <si>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</si>
  <si>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</si>
  <si>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</si>
  <si>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</si>
  <si>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</si>
  <si>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</si>
  <si>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</si>
  <si>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</si>
  <si>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</si>
  <si>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</si>
  <si>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</si>
  <si>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</si>
  <si>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</si>
  <si>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</si>
  <si>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</si>
  <si>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</si>
  <si>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</si>
  <si>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</si>
  <si>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</si>
  <si>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</si>
  <si>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</si>
  <si>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</si>
  <si>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</si>
  <si>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</si>
  <si>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</si>
  <si>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</si>
  <si>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</si>
  <si>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</si>
  <si>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</si>
  <si>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</si>
  <si>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</si>
  <si>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</si>
  <si>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</si>
  <si>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</si>
  <si>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</si>
  <si>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</si>
  <si>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</si>
  <si>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</si>
  <si>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</si>
  <si>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</si>
  <si>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</si>
  <si>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</si>
  <si>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</si>
  <si>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</si>
  <si>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</si>
  <si>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</si>
  <si>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</si>
  <si>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</si>
  <si>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</si>
  <si>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</si>
  <si>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</si>
  <si>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</si>
  <si>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</si>
  <si>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</si>
  <si>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</si>
  <si>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</si>
  <si>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</si>
  <si>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</si>
  <si>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</si>
  <si>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</si>
  <si>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</si>
  <si>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</si>
  <si>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</si>
  <si>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</si>
  <si>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</si>
  <si>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</si>
  <si>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</si>
  <si>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</si>
  <si>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</si>
  <si>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</si>
  <si>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</si>
  <si>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</si>
  <si>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</si>
  <si>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</si>
  <si>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</si>
  <si>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</si>
  <si>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</si>
  <si>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</si>
  <si>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</si>
  <si>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</si>
  <si>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</si>
  <si>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</si>
  <si>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</si>
  <si>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</si>
  <si>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</si>
  <si>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</si>
  <si>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</si>
  <si>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</si>
  <si>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</si>
  <si>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</si>
  <si>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</si>
  <si>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</si>
  <si>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</si>
  <si>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</si>
  <si>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</si>
  <si>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</si>
  <si>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</si>
  <si>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</si>
  <si>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</si>
  <si>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</si>
  <si>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</si>
  <si>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</si>
  <si>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</si>
  <si>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</si>
  <si>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</si>
  <si>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</si>
  <si>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</si>
  <si>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</si>
  <si>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</si>
  <si>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</si>
  <si>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</si>
  <si>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</si>
  <si>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</si>
  <si>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</si>
  <si>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</si>
  <si>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</si>
  <si>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</si>
  <si>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</si>
  <si>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</si>
  <si>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</si>
  <si>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</si>
  <si>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</si>
  <si>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</si>
  <si>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</si>
  <si>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</si>
  <si>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</si>
  <si>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</si>
  <si>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</si>
  <si>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</si>
  <si>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</si>
  <si>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</si>
  <si>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</si>
  <si>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</si>
  <si>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</si>
  <si>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</si>
  <si>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</si>
  <si>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</si>
  <si>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</si>
  <si>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</si>
  <si>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</si>
  <si>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</si>
  <si>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</si>
  <si>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</si>
  <si>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</si>
  <si>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</si>
  <si>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</si>
  <si>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</si>
  <si>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</si>
  <si>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</si>
  <si>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</si>
  <si>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</si>
  <si>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</si>
  <si>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</si>
  <si>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</si>
  <si>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</si>
  <si>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</si>
  <si>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</si>
  <si>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</si>
  <si>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</si>
  <si>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</si>
  <si>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</si>
  <si>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</si>
  <si>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</si>
  <si>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</si>
  <si>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</si>
  <si>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</si>
  <si>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</si>
  <si>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</si>
  <si>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</si>
  <si>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</si>
  <si>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</si>
  <si>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</si>
  <si>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</si>
  <si>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</si>
  <si>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</si>
  <si>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</si>
  <si>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</si>
  <si>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</si>
  <si>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</si>
  <si>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</si>
  <si>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</si>
  <si>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</si>
  <si>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</si>
  <si>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</si>
  <si>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</si>
  <si>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</si>
  <si>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</si>
  <si>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</si>
  <si>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</si>
  <si>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</si>
  <si>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</si>
  <si>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</si>
  <si>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</si>
  <si>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</si>
  <si>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</si>
  <si>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</si>
  <si>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</si>
  <si>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</si>
  <si>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</si>
  <si>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</si>
  <si>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</si>
  <si>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</si>
  <si>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</si>
  <si>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</si>
  <si>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</si>
  <si>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</si>
  <si>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</si>
  <si>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</si>
  <si>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</si>
  <si>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</si>
  <si>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</si>
  <si>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</si>
  <si>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</si>
  <si>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</si>
  <si>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</si>
  <si>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</si>
  <si>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</si>
  <si>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</si>
  <si>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</si>
  <si>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</si>
  <si>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</si>
  <si>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</si>
  <si>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</si>
  <si>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</si>
  <si>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</si>
  <si>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</si>
  <si>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</si>
  <si>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</si>
  <si>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</si>
  <si>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</si>
  <si>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</si>
  <si>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</si>
  <si>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</si>
  <si>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</si>
  <si>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</si>
  <si>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</si>
  <si>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</si>
  <si>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</si>
  <si>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</si>
  <si>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</si>
  <si>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</si>
  <si>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</si>
  <si>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</si>
  <si>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</si>
  <si>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</si>
  <si>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</si>
  <si>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</si>
  <si>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</si>
  <si>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</si>
  <si>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</si>
  <si>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</si>
  <si>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</si>
  <si>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</si>
  <si>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</si>
  <si>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</si>
  <si>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</si>
  <si>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</si>
  <si>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</si>
  <si>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</si>
  <si>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</si>
  <si>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</si>
  <si>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</si>
  <si>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</si>
  <si>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</si>
  <si>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</si>
  <si>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</si>
  <si>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</si>
  <si>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</si>
  <si>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</si>
  <si>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</si>
  <si>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</si>
  <si>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</si>
  <si>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</si>
  <si>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</si>
  <si>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</si>
  <si>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</si>
  <si>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</si>
  <si>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</si>
  <si>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</si>
  <si>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</si>
  <si>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</si>
  <si>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</si>
  <si>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</si>
  <si>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</si>
  <si>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</si>
  <si>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</si>
  <si>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</si>
  <si>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</si>
  <si>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</si>
  <si>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</si>
  <si>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</si>
  <si>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</si>
  <si>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</si>
  <si>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</si>
  <si>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</si>
  <si>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</si>
  <si>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</si>
  <si>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</si>
  <si>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</si>
  <si>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</si>
  <si>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</si>
  <si>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</si>
  <si>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</si>
  <si>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</si>
  <si>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</si>
  <si>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</si>
  <si>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</si>
  <si>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</si>
  <si>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</si>
  <si>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</si>
  <si>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</si>
  <si>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</si>
  <si>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</si>
  <si>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</si>
  <si>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</si>
  <si>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</si>
  <si>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</si>
  <si>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</si>
  <si>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</si>
  <si>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</si>
  <si>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</si>
  <si>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</si>
  <si>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</si>
  <si>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</si>
  <si>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</si>
  <si>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</si>
  <si>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</si>
  <si>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</si>
  <si>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</si>
  <si>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</si>
  <si>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</si>
  <si>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</si>
  <si>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</si>
  <si>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</si>
  <si>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</si>
  <si>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</si>
  <si>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</si>
  <si>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</si>
  <si>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</si>
  <si>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</si>
  <si>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</si>
  <si>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</si>
  <si>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</si>
  <si>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</si>
  <si>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</si>
  <si>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</si>
  <si>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</si>
  <si>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</si>
  <si>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</si>
  <si>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</si>
  <si>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</si>
  <si>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</si>
  <si>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</si>
  <si>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</si>
  <si>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</si>
  <si>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</si>
  <si>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</si>
  <si>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</si>
  <si>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</si>
  <si>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</si>
  <si>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</si>
  <si>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</si>
  <si>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</si>
  <si>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</si>
  <si>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</si>
  <si>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</si>
  <si>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</si>
  <si>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</si>
  <si>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</si>
  <si>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</si>
  <si>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</si>
  <si>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</si>
  <si>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</si>
  <si>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</si>
  <si>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</si>
  <si>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</si>
  <si>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</si>
  <si>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</si>
  <si>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</si>
  <si>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</si>
  <si>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</si>
  <si>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</si>
  <si>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</si>
  <si>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</si>
  <si>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</si>
  <si>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</si>
  <si>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</si>
  <si>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</si>
  <si>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</si>
  <si>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</si>
  <si>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</si>
  <si>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</si>
  <si>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</si>
  <si>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</si>
  <si>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</si>
  <si>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</si>
  <si>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</si>
  <si>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</si>
  <si>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</si>
  <si>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</si>
  <si>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</si>
  <si>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</si>
  <si>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</si>
  <si>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</si>
  <si>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</si>
  <si>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</si>
  <si>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</si>
  <si>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</si>
  <si>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</si>
  <si>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</si>
  <si>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</si>
  <si>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</si>
  <si>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</si>
  <si>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</si>
  <si>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</si>
  <si>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</si>
  <si>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</si>
  <si>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</si>
  <si>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</si>
  <si>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</si>
  <si>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</si>
  <si>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</si>
  <si>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</si>
  <si>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</si>
  <si>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</si>
  <si>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</si>
  <si>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</si>
  <si>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</si>
  <si>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</si>
  <si>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</si>
  <si>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</si>
  <si>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</si>
  <si>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</si>
  <si>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</si>
  <si>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</si>
  <si>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</si>
  <si>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</si>
  <si>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</si>
  <si>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</si>
  <si>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</si>
  <si>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</si>
  <si>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</si>
  <si>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</si>
  <si>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</si>
  <si>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</si>
  <si>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</si>
  <si>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</si>
  <si>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</si>
  <si>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</si>
  <si>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</si>
  <si>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</si>
  <si>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</si>
  <si>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</si>
  <si>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</si>
  <si>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</si>
  <si>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</si>
  <si>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</si>
  <si>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</si>
  <si>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</si>
  <si>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</si>
  <si>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</si>
  <si>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</si>
  <si>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</si>
  <si>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</si>
  <si>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</si>
  <si>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</si>
  <si>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</si>
  <si>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</si>
  <si>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</si>
  <si>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</si>
  <si>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</si>
  <si>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</si>
  <si>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</si>
  <si>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</si>
  <si>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</si>
  <si>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</si>
  <si>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</si>
  <si>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</si>
  <si>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</si>
  <si>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</si>
  <si>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</si>
  <si>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</si>
  <si>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</si>
  <si>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</si>
  <si>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</si>
  <si>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</si>
  <si>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</si>
  <si>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</si>
  <si>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</si>
  <si>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</si>
  <si>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</si>
  <si>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</si>
  <si>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</si>
  <si>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</si>
  <si>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</si>
  <si>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</si>
  <si>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</si>
  <si>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</si>
  <si>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</si>
  <si>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</si>
  <si>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</si>
  <si>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</si>
  <si>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</si>
  <si>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</si>
  <si>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</si>
  <si>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</si>
  <si>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</si>
  <si>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</si>
  <si>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</si>
  <si>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</si>
  <si>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</si>
  <si>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</si>
  <si>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</si>
  <si>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</si>
  <si>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</si>
  <si>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</si>
  <si>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</si>
  <si>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</si>
  <si>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</si>
  <si>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</si>
  <si>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</si>
  <si>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</si>
  <si>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</si>
  <si>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</si>
  <si>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</si>
  <si>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</si>
  <si>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</si>
  <si>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</si>
  <si>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</si>
  <si>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</si>
  <si>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</si>
  <si>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</si>
  <si>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</si>
  <si>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</si>
  <si>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</si>
  <si>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</si>
  <si>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</si>
  <si>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</si>
  <si>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</si>
  <si>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</si>
  <si>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</si>
  <si>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</si>
  <si>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</si>
  <si>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</si>
  <si>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</si>
  <si>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</si>
  <si>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</si>
  <si>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</si>
  <si>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</si>
  <si>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</si>
  <si>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</si>
  <si>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</si>
  <si>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</si>
  <si>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</si>
  <si>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</si>
  <si>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</si>
  <si>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</si>
  <si>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</si>
  <si>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</si>
  <si>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</si>
  <si>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</si>
  <si>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</si>
  <si>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</si>
  <si>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</si>
  <si>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</si>
  <si>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</si>
  <si>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</si>
  <si>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</si>
  <si>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</si>
  <si>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</si>
  <si>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</si>
  <si>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</si>
  <si>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</si>
  <si>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</si>
  <si>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</si>
  <si>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</si>
  <si>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</si>
  <si>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</si>
  <si>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</si>
  <si>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</si>
  <si>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</si>
  <si>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</si>
  <si>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</si>
  <si>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</si>
  <si>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</si>
  <si>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</si>
  <si>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</si>
  <si>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</si>
  <si>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</si>
  <si>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</si>
  <si>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</si>
  <si>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</si>
  <si>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</si>
  <si>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</si>
  <si>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</si>
  <si>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</si>
  <si>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</si>
  <si>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</si>
  <si>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</si>
  <si>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</si>
  <si>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</si>
  <si>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</si>
  <si>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</si>
  <si>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</si>
  <si>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</si>
  <si>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</si>
  <si>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</si>
  <si>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</si>
  <si>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</si>
  <si>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</si>
  <si>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</si>
  <si>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</si>
  <si>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</si>
  <si>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</si>
  <si>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</si>
  <si>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</si>
  <si>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</si>
  <si>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</si>
  <si>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</si>
  <si>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</si>
  <si>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</si>
  <si>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</si>
  <si>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</si>
  <si>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</si>
  <si>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</si>
  <si>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</si>
  <si>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</si>
  <si>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</si>
  <si>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</si>
  <si>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</si>
  <si>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</si>
  <si>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</si>
  <si>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</si>
  <si>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</si>
  <si>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</si>
  <si>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</si>
  <si>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</si>
  <si>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</si>
  <si>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</si>
  <si>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</si>
  <si>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</si>
  <si>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</si>
  <si>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</si>
  <si>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</si>
  <si>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</si>
  <si>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</si>
  <si>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</si>
  <si>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</si>
  <si>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</si>
  <si>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</si>
  <si>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</si>
  <si>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</si>
  <si>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</si>
  <si>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</si>
  <si>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</si>
  <si>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</si>
  <si>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</si>
  <si>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</si>
  <si>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</si>
  <si>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</si>
  <si>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</si>
  <si>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</si>
  <si>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</si>
  <si>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</si>
  <si>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</si>
  <si>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</si>
  <si>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</si>
  <si>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</si>
  <si>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</si>
  <si>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</si>
  <si>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</si>
  <si>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</si>
  <si>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</si>
  <si>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</si>
  <si>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</si>
  <si>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</si>
  <si>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</si>
  <si>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</si>
  <si>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</si>
  <si>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</si>
  <si>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</si>
  <si>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</si>
  <si>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</si>
  <si>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</si>
  <si>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</si>
  <si>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</si>
  <si>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</si>
  <si>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</si>
  <si>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</si>
  <si>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</si>
  <si>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</si>
  <si>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</si>
  <si>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</si>
  <si>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</si>
  <si>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</si>
  <si>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</si>
  <si>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</si>
  <si>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</si>
  <si>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</si>
  <si>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</si>
  <si>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</si>
  <si>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</si>
  <si>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</si>
  <si>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</si>
  <si>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</si>
  <si>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</si>
  <si>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</si>
  <si>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</si>
  <si>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</si>
  <si>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</si>
  <si>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</si>
  <si>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</si>
  <si>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</si>
  <si>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</si>
  <si>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</si>
  <si>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</si>
  <si>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</si>
  <si>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</si>
  <si>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</si>
  <si>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</si>
  <si>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</si>
  <si>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</si>
  <si>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</si>
  <si>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</si>
  <si>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</si>
  <si>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</si>
  <si>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</si>
  <si>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</si>
  <si>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</si>
  <si>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</si>
  <si>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</si>
  <si>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</si>
  <si>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</si>
  <si>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</si>
  <si>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</si>
  <si>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</si>
  <si>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</si>
  <si>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</si>
  <si>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</si>
  <si>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</si>
  <si>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</si>
  <si>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</si>
  <si>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</si>
  <si>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</si>
  <si>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</si>
  <si>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</si>
  <si>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</si>
  <si>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</si>
  <si>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</si>
  <si>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</si>
  <si>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</si>
  <si>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</si>
  <si>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</si>
  <si>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</si>
  <si>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</si>
  <si>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</si>
  <si>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</si>
  <si>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</si>
  <si>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</si>
  <si>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</si>
  <si>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</si>
  <si>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</si>
  <si>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</si>
  <si>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</si>
  <si>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</si>
  <si>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</si>
  <si>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</si>
  <si>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</si>
  <si>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</si>
  <si>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</si>
  <si>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</si>
  <si>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</si>
  <si>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</si>
  <si>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</si>
  <si>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</si>
  <si>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</si>
  <si>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</si>
  <si>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</si>
  <si>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</si>
  <si>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</si>
  <si>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</si>
  <si>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</si>
  <si>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</si>
  <si>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</si>
  <si>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</si>
  <si>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</si>
  <si>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</si>
  <si>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</si>
  <si>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</si>
  <si>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</si>
  <si>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</si>
  <si>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</si>
  <si>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</si>
  <si>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</si>
  <si>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</si>
  <si>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</si>
  <si>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</si>
  <si>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</si>
  <si>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</si>
  <si>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</si>
  <si>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</si>
  <si>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</si>
  <si>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</si>
  <si>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</si>
  <si>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</si>
  <si>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</si>
  <si>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</si>
  <si>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</si>
  <si>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</si>
  <si>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</si>
  <si>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</si>
  <si>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</si>
  <si>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</si>
  <si>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</si>
  <si>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</si>
  <si>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</si>
  <si>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</si>
  <si>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</si>
  <si>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</si>
  <si>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</si>
  <si>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</si>
  <si>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</si>
  <si>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</si>
  <si>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</si>
  <si>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</si>
  <si>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</si>
  <si>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</si>
  <si>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</si>
  <si>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</si>
  <si>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</si>
  <si>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</si>
  <si>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</si>
  <si>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</si>
  <si>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</si>
  <si>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</si>
  <si>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</si>
  <si>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</si>
  <si>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</si>
  <si>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</si>
  <si>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</si>
  <si>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</si>
  <si>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</si>
  <si>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</si>
  <si>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</si>
  <si>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</si>
  <si>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</si>
  <si>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</si>
  <si>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</si>
  <si>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</si>
  <si>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</si>
  <si>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</si>
  <si>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</si>
  <si>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</si>
  <si>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</si>
  <si>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</si>
  <si>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</si>
  <si>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</si>
  <si>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</si>
  <si>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</si>
  <si>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</si>
  <si>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</si>
  <si>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</si>
  <si>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</si>
  <si>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</si>
  <si>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</si>
  <si>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</si>
  <si>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</si>
  <si>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</si>
  <si>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</si>
  <si>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</si>
  <si>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</si>
  <si>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</si>
  <si>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</si>
  <si>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</si>
  <si>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</si>
  <si>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</si>
  <si>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</si>
  <si>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</si>
  <si>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</si>
  <si>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</si>
  <si>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</si>
  <si>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</si>
  <si>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</si>
  <si>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</si>
  <si>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</si>
  <si>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</si>
  <si>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</si>
  <si>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</si>
  <si>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</si>
  <si>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</si>
  <si>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</si>
  <si>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</si>
  <si>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</si>
  <si>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</si>
  <si>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</si>
  <si>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</si>
  <si>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</si>
  <si>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</si>
  <si>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</si>
  <si>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</si>
  <si>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</si>
  <si>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</si>
  <si>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</si>
  <si>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</si>
  <si>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</si>
  <si>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</si>
  <si>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</si>
  <si>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</si>
  <si>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</si>
  <si>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</si>
  <si>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</si>
  <si>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</si>
  <si>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</si>
  <si>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</si>
  <si>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</si>
  <si>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</si>
  <si>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</si>
  <si>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</si>
  <si>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</si>
  <si>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</si>
  <si>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</si>
  <si>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</si>
  <si>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</si>
  <si>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</si>
  <si>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</si>
  <si>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</si>
  <si>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</si>
  <si>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</si>
  <si>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</si>
  <si>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</si>
  <si>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</si>
  <si>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</si>
  <si>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</si>
  <si>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</si>
  <si>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</si>
  <si>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</si>
  <si>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</si>
  <si>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</si>
  <si>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</si>
  <si>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</si>
  <si>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</si>
  <si>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</si>
  <si>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</si>
  <si>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</si>
  <si>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</si>
  <si>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</si>
  <si>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</si>
  <si>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</si>
  <si>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</si>
  <si>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</si>
  <si>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</si>
  <si>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</si>
  <si>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</si>
  <si>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</si>
  <si>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</si>
  <si>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</si>
  <si>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</si>
  <si>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</si>
  <si>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</si>
  <si>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</si>
  <si>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</si>
  <si>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</si>
  <si>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</si>
  <si>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</si>
  <si>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</si>
  <si>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</si>
  <si>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</si>
  <si>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</si>
  <si>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</si>
  <si>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</si>
  <si>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</si>
  <si>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</si>
  <si>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</si>
  <si>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</si>
  <si>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</si>
  <si>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</si>
  <si>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</si>
  <si>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</si>
  <si>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</si>
  <si>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</si>
  <si>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</si>
  <si>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</si>
  <si>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</si>
  <si>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</si>
  <si>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</si>
  <si>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</si>
  <si>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</si>
  <si>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</si>
  <si>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</si>
  <si>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</si>
  <si>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</si>
  <si>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</si>
  <si>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</si>
  <si>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</si>
  <si>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</si>
  <si>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</si>
  <si>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</si>
  <si>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</si>
  <si>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</si>
  <si>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</si>
  <si>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</si>
  <si>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</si>
  <si>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</si>
  <si>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</si>
  <si>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</si>
  <si>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</si>
  <si>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</si>
  <si>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</si>
  <si>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</si>
  <si>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</si>
  <si>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</si>
  <si>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</si>
  <si>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</si>
  <si>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</si>
  <si>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</si>
  <si>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</si>
  <si>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</si>
  <si>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</si>
  <si>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</si>
  <si>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</si>
  <si>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</si>
  <si>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</si>
  <si>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</si>
  <si>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</si>
  <si>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</si>
  <si>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</si>
  <si>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</si>
  <si>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</si>
  <si>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</si>
  <si>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</si>
  <si>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</si>
  <si>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</si>
  <si>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</si>
  <si>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</si>
  <si>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</si>
  <si>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</si>
  <si>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</si>
  <si>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</si>
  <si>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</si>
  <si>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</si>
  <si>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</si>
  <si>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</si>
  <si>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</si>
  <si>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</si>
  <si>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</si>
  <si>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</si>
  <si>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</si>
  <si>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</si>
  <si>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</si>
  <si>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</si>
  <si>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</si>
  <si>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</si>
  <si>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</si>
  <si>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</si>
  <si>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</si>
  <si>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</si>
  <si>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</si>
  <si>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</si>
  <si>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</si>
  <si>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</si>
  <si>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</si>
  <si>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</si>
  <si>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</si>
  <si>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</si>
  <si>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</si>
  <si>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</si>
  <si>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</si>
  <si>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</si>
  <si>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</si>
  <si>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</si>
  <si>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</si>
  <si>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</si>
  <si>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</si>
  <si>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</si>
  <si>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</si>
  <si>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</si>
  <si>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</si>
  <si>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</si>
  <si>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</si>
  <si>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</si>
  <si>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</si>
  <si>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</si>
  <si>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</si>
  <si>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</si>
  <si>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</si>
  <si>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</si>
  <si>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</si>
  <si>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</si>
  <si>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</si>
  <si>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</si>
  <si>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</si>
  <si>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</si>
  <si>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</si>
  <si>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</si>
  <si>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</si>
  <si>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</si>
  <si>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</si>
  <si>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</si>
  <si>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</si>
  <si>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</si>
  <si>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</si>
  <si>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</si>
  <si>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</si>
  <si>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</si>
  <si>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</si>
  <si>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</si>
  <si>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</si>
  <si>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</si>
  <si>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</si>
  <si>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</si>
  <si>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</si>
  <si>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</si>
  <si>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</si>
  <si>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</si>
  <si>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</si>
  <si>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</si>
  <si>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</si>
  <si>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</si>
  <si>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</si>
  <si>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</si>
  <si>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</si>
  <si>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</si>
  <si>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</si>
  <si>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</si>
  <si>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</si>
  <si>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</si>
  <si>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</si>
  <si>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</si>
  <si>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</si>
  <si>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</si>
  <si>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</si>
  <si>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</si>
  <si>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</si>
  <si>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</si>
  <si>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</si>
  <si>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</si>
  <si>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</si>
  <si>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</si>
  <si>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</si>
  <si>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</si>
  <si>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</si>
  <si>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</si>
  <si>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</si>
  <si>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</si>
  <si>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</si>
  <si>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</si>
  <si>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</si>
  <si>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</si>
  <si>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</si>
  <si>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</si>
  <si>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</si>
  <si>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</si>
  <si>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</si>
  <si>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</si>
  <si>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</si>
  <si>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</si>
  <si>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</si>
  <si>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</si>
  <si>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</si>
  <si>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</si>
  <si>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</si>
  <si>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</si>
  <si>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</si>
  <si>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</si>
  <si>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</si>
  <si>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</si>
  <si>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</si>
  <si>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</si>
  <si>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</si>
  <si>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</si>
  <si>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</si>
  <si>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</si>
  <si>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</si>
  <si>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</si>
  <si>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</si>
  <si>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</si>
  <si>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</si>
  <si>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</si>
  <si>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</si>
  <si>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</si>
  <si>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</si>
  <si>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</si>
  <si>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</si>
  <si>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</si>
  <si>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</si>
  <si>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</si>
  <si>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</si>
  <si>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</si>
  <si>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</si>
  <si>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</si>
  <si>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</si>
  <si>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</si>
  <si>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</si>
  <si>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</si>
  <si>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</si>
  <si>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</si>
  <si>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</si>
  <si>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</si>
  <si>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</si>
  <si>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</si>
  <si>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</si>
  <si>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</si>
  <si>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</si>
  <si>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</si>
  <si>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</si>
  <si>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</si>
  <si>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</si>
  <si>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</si>
  <si>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</si>
  <si>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</si>
  <si>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</si>
  <si>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</si>
  <si>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</si>
  <si>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</si>
  <si>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</si>
  <si>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</si>
  <si>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</si>
  <si>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</si>
  <si>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</si>
  <si>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</si>
  <si>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</si>
  <si>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</si>
  <si>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</si>
  <si>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</si>
  <si>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</si>
  <si>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</si>
  <si>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</si>
  <si>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</si>
  <si>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</si>
  <si>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</si>
  <si>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</si>
  <si>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</si>
  <si>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</si>
  <si>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</si>
  <si>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</si>
  <si>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</si>
  <si>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</si>
  <si>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</si>
  <si>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</si>
  <si>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</si>
  <si>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</si>
  <si>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</si>
  <si>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</si>
  <si>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</si>
  <si>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</si>
  <si>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</si>
  <si>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</si>
  <si>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</si>
  <si>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</si>
  <si>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</si>
  <si>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</si>
  <si>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</si>
  <si>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</si>
  <si>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</si>
  <si>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</si>
  <si>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</si>
  <si>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</si>
  <si>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</si>
  <si>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</si>
  <si>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</si>
  <si>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</si>
  <si>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</si>
  <si>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</si>
  <si>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</si>
  <si>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</si>
  <si>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</si>
  <si>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</si>
  <si>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</si>
  <si>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</si>
  <si>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</si>
  <si>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</si>
  <si>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</si>
  <si>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</si>
  <si>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</si>
  <si>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</si>
  <si>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</si>
  <si>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</si>
  <si>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</si>
  <si>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</si>
  <si>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</si>
  <si>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</si>
  <si>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</si>
  <si>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</si>
  <si>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</si>
  <si>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</si>
  <si>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</si>
  <si>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</si>
  <si>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</si>
  <si>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</si>
  <si>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</si>
  <si>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</si>
  <si>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</si>
  <si>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</si>
  <si>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</si>
  <si>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</si>
  <si>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</si>
  <si>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</si>
  <si>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</si>
  <si>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</si>
  <si>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</si>
  <si>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</si>
  <si>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</si>
  <si>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</si>
  <si>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</si>
  <si>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</si>
  <si>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</si>
  <si>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</si>
  <si>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</si>
  <si>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</si>
  <si>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</si>
  <si>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</si>
  <si>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</si>
  <si>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</si>
  <si>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</si>
  <si>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</si>
  <si>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</si>
  <si>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</si>
  <si>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</si>
  <si>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</si>
  <si>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</si>
  <si>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</si>
  <si>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</si>
  <si>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</si>
  <si>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</si>
  <si>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</si>
  <si>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</si>
  <si>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</si>
  <si>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</si>
  <si>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</si>
  <si>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</si>
  <si>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</si>
  <si>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</si>
  <si>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</si>
  <si>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</si>
  <si>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</si>
  <si>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</si>
  <si>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</si>
  <si>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</si>
  <si>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</si>
  <si>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</si>
  <si>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</si>
  <si>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</si>
  <si>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</si>
  <si>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</si>
  <si>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</si>
  <si>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</si>
  <si>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</si>
  <si>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</si>
  <si>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</si>
  <si>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</si>
  <si>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</si>
  <si>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</si>
  <si>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</si>
  <si>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</si>
  <si>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</si>
  <si>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</si>
  <si>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</si>
  <si>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</si>
  <si>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</si>
  <si>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</si>
  <si>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</si>
  <si>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</si>
  <si>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</si>
  <si>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</si>
  <si>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</si>
  <si>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</si>
  <si>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</si>
  <si>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</si>
  <si>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</si>
  <si>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</si>
  <si>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</si>
  <si>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</si>
  <si>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</si>
  <si>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</si>
  <si>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</si>
  <si>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</si>
  <si>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</si>
  <si>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</si>
  <si>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</si>
  <si>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</si>
  <si>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</si>
  <si>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</si>
  <si>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</si>
  <si>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</si>
  <si>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</si>
  <si>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</si>
  <si>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</si>
  <si>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</si>
  <si>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</si>
  <si>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</si>
  <si>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</si>
  <si>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</si>
  <si>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</si>
  <si>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</si>
  <si>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</si>
  <si>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</si>
  <si>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</si>
  <si>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</si>
  <si>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</si>
  <si>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</si>
  <si>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</si>
  <si>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</si>
  <si>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</si>
  <si>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</si>
  <si>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</si>
  <si>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</si>
  <si>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</si>
  <si>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</si>
  <si>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</si>
  <si>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</si>
  <si>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</si>
  <si>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</si>
  <si>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</si>
  <si>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</si>
  <si>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</si>
  <si>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</si>
  <si>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</si>
  <si>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</si>
  <si>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</si>
  <si>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</si>
  <si>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</si>
  <si>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</si>
  <si>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</si>
  <si>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</si>
  <si>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</si>
  <si>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</si>
  <si>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</si>
  <si>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</si>
  <si>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</si>
  <si>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</si>
  <si>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</si>
  <si>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</si>
  <si>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</si>
  <si>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</si>
  <si>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</si>
  <si>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</si>
  <si>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</si>
  <si>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</si>
  <si>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</si>
  <si>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</si>
  <si>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</si>
  <si>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</si>
  <si>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</si>
  <si>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</si>
  <si>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</si>
  <si>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</si>
  <si>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</si>
  <si>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</si>
  <si>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</si>
  <si>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</si>
  <si>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</si>
  <si>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</si>
  <si>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</si>
  <si>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</si>
  <si>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</si>
  <si>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</si>
  <si>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</si>
  <si>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</si>
  <si>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</si>
  <si>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</si>
  <si>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</si>
  <si>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</si>
  <si>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</si>
  <si>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</si>
  <si>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</si>
  <si>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</si>
  <si>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</si>
  <si>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</si>
  <si>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</si>
  <si>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</si>
  <si>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</si>
  <si>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</si>
  <si>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</si>
  <si>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</si>
  <si>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</si>
  <si>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</si>
  <si>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</si>
  <si>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</si>
  <si>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</si>
  <si>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</si>
  <si>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</si>
  <si>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</si>
  <si>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</si>
  <si>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</si>
  <si>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</si>
  <si>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</si>
  <si>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</si>
  <si>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</si>
  <si>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</si>
  <si>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</si>
  <si>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</si>
  <si>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</si>
  <si>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</si>
  <si>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</si>
  <si>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</si>
  <si>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</si>
  <si>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</si>
  <si>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</si>
  <si>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</si>
  <si>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</si>
  <si>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</si>
  <si>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</si>
  <si>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</si>
  <si>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</si>
  <si>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</si>
  <si>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</si>
  <si>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</si>
  <si>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</si>
  <si>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</si>
  <si>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</si>
  <si>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</si>
  <si>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</si>
  <si>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</si>
  <si>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</si>
  <si>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</si>
  <si>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</si>
  <si>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</si>
  <si>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</si>
  <si>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</si>
  <si>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</si>
  <si>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</si>
  <si>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</si>
  <si>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</si>
  <si>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</si>
  <si>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</si>
  <si>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</si>
  <si>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</si>
  <si>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</si>
  <si>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</si>
  <si>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</si>
  <si>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</si>
  <si>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</si>
  <si>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</si>
  <si>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</si>
  <si>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</si>
  <si>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</si>
  <si>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</si>
  <si>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</si>
  <si>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</si>
  <si>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</si>
  <si>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</si>
  <si>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</si>
  <si>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</si>
  <si>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</si>
  <si>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</si>
  <si>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</si>
  <si>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</si>
  <si>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</si>
  <si>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</si>
  <si>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</si>
  <si>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</si>
  <si>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</si>
  <si>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</si>
  <si>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</si>
  <si>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</si>
  <si>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</si>
  <si>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</si>
  <si>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</si>
  <si>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</si>
  <si>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</si>
  <si>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</si>
  <si>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</si>
  <si>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</si>
  <si>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</si>
  <si>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</si>
  <si>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</si>
  <si>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</si>
  <si>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</si>
  <si>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</si>
  <si>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</si>
  <si>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</si>
  <si>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</si>
  <si>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</si>
  <si>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</si>
  <si>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</si>
  <si>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</si>
  <si>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</si>
  <si>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</si>
  <si>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</si>
  <si>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</si>
  <si>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</si>
  <si>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</si>
  <si>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</si>
  <si>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</si>
  <si>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</si>
  <si>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</si>
  <si>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</si>
  <si>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</si>
  <si>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</si>
  <si>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</si>
  <si>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</si>
  <si>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</si>
  <si>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</si>
  <si>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</si>
  <si>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</si>
  <si>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</si>
  <si>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</si>
  <si>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</si>
  <si>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</si>
  <si>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</si>
  <si>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</si>
  <si>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</si>
  <si>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</si>
  <si>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</si>
  <si>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</si>
  <si>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</si>
  <si>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</si>
  <si>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</si>
  <si>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</si>
  <si>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</si>
  <si>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</si>
  <si>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</si>
  <si>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</si>
  <si>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</si>
  <si>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</si>
  <si>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</si>
  <si>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</si>
  <si>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</si>
  <si>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</si>
  <si>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</si>
  <si>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</si>
  <si>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</si>
  <si>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</si>
  <si>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</si>
  <si>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</si>
  <si>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</si>
  <si>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</si>
  <si>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</si>
  <si>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</si>
  <si>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</si>
  <si>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</si>
  <si>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</si>
  <si>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</si>
  <si>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</si>
  <si>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</si>
  <si>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</si>
  <si>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</si>
  <si>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</si>
  <si>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</si>
  <si>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</si>
  <si>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</si>
  <si>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</si>
  <si>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</si>
  <si>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</si>
  <si>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</si>
  <si>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</si>
  <si>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</si>
  <si>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</si>
  <si>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</si>
  <si>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</si>
  <si>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</si>
  <si>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</si>
  <si>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</si>
  <si>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</si>
  <si>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</si>
  <si>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</si>
  <si>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</si>
  <si>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</si>
  <si>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</si>
  <si>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</si>
  <si>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</si>
  <si>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</si>
  <si>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</si>
  <si>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</si>
  <si>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</si>
  <si>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</si>
  <si>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</si>
  <si>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</si>
  <si>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</si>
  <si>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</si>
  <si>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</si>
  <si>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</si>
  <si>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</si>
  <si>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</si>
  <si>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</si>
  <si>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</si>
  <si>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</si>
  <si>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</si>
  <si>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</si>
  <si>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</si>
  <si>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</si>
  <si>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</si>
  <si>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</si>
  <si>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</si>
  <si>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</si>
  <si>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</si>
  <si>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</si>
  <si>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</si>
  <si>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</si>
  <si>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</si>
  <si>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</si>
  <si>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</si>
  <si>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</si>
  <si>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</si>
  <si>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</si>
  <si>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</si>
  <si>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</si>
  <si>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</si>
  <si>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</si>
  <si>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</si>
  <si>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</si>
  <si>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</si>
  <si>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</si>
  <si>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</si>
  <si>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</si>
  <si>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</si>
  <si>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</si>
  <si>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</si>
  <si>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</si>
  <si>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</si>
  <si>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</si>
  <si>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</si>
  <si>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</si>
  <si>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</si>
  <si>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</si>
  <si>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</si>
  <si>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</si>
  <si>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</si>
  <si>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</si>
  <si>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</si>
  <si>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</si>
  <si>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</si>
  <si>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</si>
  <si>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</si>
  <si>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</si>
  <si>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</si>
  <si>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</si>
  <si>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</si>
  <si>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</si>
  <si>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</si>
  <si>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</si>
  <si>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</si>
  <si>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</si>
  <si>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</si>
  <si>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</si>
  <si>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</si>
  <si>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</si>
  <si>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</si>
  <si>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</si>
  <si>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</si>
  <si>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</si>
  <si>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</si>
  <si>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</si>
  <si>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</si>
  <si>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</si>
  <si>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</si>
  <si>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</si>
  <si>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</si>
  <si>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</si>
  <si>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</si>
  <si>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</si>
  <si>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</si>
  <si>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</si>
  <si>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</si>
  <si>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</si>
  <si>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</si>
  <si>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</si>
  <si>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</si>
  <si>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</si>
  <si>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</si>
  <si>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</si>
  <si>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</si>
  <si>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</si>
  <si>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</si>
  <si>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</si>
  <si>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</si>
  <si>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</si>
  <si>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</si>
  <si>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</si>
  <si>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</si>
  <si>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</si>
  <si>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</si>
  <si>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</si>
  <si>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</si>
  <si>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</si>
  <si>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</si>
  <si>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</si>
  <si>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</si>
  <si>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</si>
  <si>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</si>
  <si>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</si>
  <si>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</si>
  <si>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</si>
  <si>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</si>
  <si>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</si>
  <si>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</si>
  <si>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</si>
  <si>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</si>
  <si>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</si>
  <si>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</si>
  <si>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</si>
  <si>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</si>
  <si>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</si>
  <si>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</si>
  <si>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</si>
  <si>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</si>
  <si>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</si>
  <si>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</si>
  <si>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</si>
  <si>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</si>
  <si>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</si>
  <si>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</si>
  <si>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</si>
  <si>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</si>
  <si>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</si>
  <si>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</si>
  <si>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</si>
  <si>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</si>
  <si>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</si>
  <si>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</si>
  <si>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</si>
  <si>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</si>
  <si>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</si>
  <si>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</si>
  <si>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</si>
  <si>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</si>
  <si>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</si>
  <si>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</si>
  <si>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</si>
  <si>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</si>
  <si>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</si>
  <si>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</si>
  <si>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</si>
  <si>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</si>
  <si>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</si>
  <si>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</si>
  <si>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</si>
  <si>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</si>
  <si>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</si>
  <si>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</si>
  <si>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</si>
  <si>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</si>
  <si>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</si>
  <si>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</si>
  <si>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</si>
  <si>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</si>
  <si>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</si>
  <si>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</si>
  <si>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</si>
  <si>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</si>
  <si>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</si>
  <si>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</si>
  <si>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</si>
  <si>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</si>
  <si>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</si>
  <si>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</si>
  <si>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</si>
  <si>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</si>
  <si>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</si>
  <si>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</si>
  <si>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</si>
  <si>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</si>
  <si>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</si>
  <si>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</si>
  <si>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</si>
  <si>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</si>
  <si>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</si>
  <si>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</si>
  <si>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</si>
  <si>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</si>
  <si>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</si>
  <si>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</si>
  <si>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</si>
  <si>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</si>
  <si>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</si>
  <si>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</si>
  <si>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</si>
  <si>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</si>
  <si>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</si>
  <si>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</si>
  <si>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</si>
  <si>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</si>
  <si>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</si>
  <si>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</si>
  <si>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</si>
  <si>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</si>
  <si>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</si>
  <si>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</si>
  <si>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</si>
  <si>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</si>
  <si>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</si>
  <si>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</si>
  <si>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</si>
  <si>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</si>
  <si>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</si>
  <si>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</si>
  <si>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</si>
  <si>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</si>
  <si>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</si>
  <si>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</si>
  <si>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</si>
  <si>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</si>
  <si>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</si>
  <si>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</si>
  <si>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</si>
  <si>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</si>
  <si>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</si>
  <si>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</si>
  <si>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</si>
  <si>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</si>
  <si>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</si>
  <si>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</si>
  <si>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</si>
  <si>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</si>
  <si>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</si>
  <si>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</si>
  <si>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</si>
  <si>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</si>
  <si>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</si>
  <si>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</si>
  <si>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</si>
  <si>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</si>
  <si>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</si>
  <si>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</si>
  <si>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</si>
  <si>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</si>
  <si>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</si>
  <si>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</si>
  <si>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</si>
  <si>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</si>
  <si>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</si>
  <si>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</si>
  <si>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</si>
  <si>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</si>
  <si>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</si>
  <si>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</si>
  <si>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</si>
  <si>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</si>
  <si>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</si>
  <si>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</si>
  <si>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</si>
  <si>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</si>
  <si>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</si>
  <si>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</si>
  <si>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</si>
  <si>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</si>
  <si>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</si>
  <si>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</si>
  <si>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</si>
  <si>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</si>
  <si>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</si>
  <si>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</si>
  <si>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</si>
  <si>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</si>
  <si>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</si>
  <si>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</si>
  <si>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</si>
  <si>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</si>
  <si>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</si>
  <si>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</si>
  <si>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</si>
  <si>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</si>
  <si>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</si>
  <si>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</si>
  <si>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</si>
  <si>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</si>
  <si>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</si>
  <si>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</si>
  <si>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</si>
  <si>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</si>
  <si>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</si>
  <si>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</si>
  <si>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</si>
  <si>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</si>
  <si>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</si>
  <si>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</si>
  <si>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</si>
  <si>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</si>
  <si>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</si>
  <si>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</si>
  <si>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</si>
  <si>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</si>
  <si>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</si>
  <si>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</si>
  <si>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</si>
  <si>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</si>
  <si>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</si>
  <si>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</si>
  <si>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</si>
  <si>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</si>
  <si>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</si>
  <si>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</si>
  <si>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</si>
  <si>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</si>
  <si>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</si>
  <si>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</si>
  <si>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</si>
  <si>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</si>
  <si>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</si>
  <si>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</si>
  <si>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</si>
  <si>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</si>
  <si>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</si>
  <si>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</si>
  <si>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</si>
  <si>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</si>
  <si>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</si>
  <si>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</si>
  <si>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</si>
  <si>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</si>
  <si>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</si>
  <si>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</si>
  <si>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</si>
  <si>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</si>
  <si>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</si>
  <si>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</si>
  <si>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</si>
  <si>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</si>
  <si>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</si>
  <si>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</si>
  <si>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</si>
  <si>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</si>
  <si>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</si>
  <si>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</si>
  <si>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</si>
  <si>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</si>
  <si>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</si>
  <si>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</si>
  <si>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</si>
  <si>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</si>
  <si>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</si>
  <si>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</si>
  <si>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</si>
  <si>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</si>
  <si>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</si>
  <si>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</si>
  <si>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</si>
  <si>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</si>
  <si>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</si>
  <si>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</si>
  <si>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</si>
  <si>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</si>
  <si>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</si>
  <si>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</si>
  <si>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</si>
  <si>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</si>
  <si>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</si>
  <si>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</si>
  <si>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</si>
  <si>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</si>
  <si>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</si>
  <si>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</si>
  <si>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</si>
  <si>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</si>
  <si>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</si>
  <si>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</si>
  <si>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</si>
  <si>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</si>
  <si>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</si>
  <si>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</si>
  <si>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</si>
  <si>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</si>
  <si>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</si>
  <si>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</si>
  <si>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</si>
  <si>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</si>
  <si>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</si>
  <si>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</si>
  <si>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</si>
  <si>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</si>
  <si>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</si>
  <si>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</si>
  <si>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</si>
  <si>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</si>
  <si>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</si>
  <si>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</si>
  <si>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</si>
  <si>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</si>
  <si>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</si>
  <si>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</si>
  <si>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</si>
  <si>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</si>
  <si>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</si>
  <si>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</si>
  <si>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</si>
  <si>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</si>
  <si>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</si>
  <si>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</si>
  <si>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</si>
  <si>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</si>
  <si>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</si>
  <si>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</si>
  <si>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</si>
  <si>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</si>
  <si>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</si>
  <si>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</si>
  <si>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</si>
  <si>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</si>
  <si>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</si>
  <si>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</si>
  <si>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</si>
  <si>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</si>
  <si>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</si>
  <si>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</si>
  <si>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</si>
  <si>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</si>
  <si>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</si>
  <si>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</si>
  <si>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</si>
  <si>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</si>
  <si>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</si>
  <si>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</si>
  <si>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</si>
  <si>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</si>
  <si>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</si>
  <si>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</si>
  <si>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</si>
  <si>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</si>
  <si>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</si>
  <si>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</si>
  <si>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</si>
  <si>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</si>
  <si>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</si>
  <si>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</si>
  <si>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</si>
  <si>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</si>
  <si>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</si>
  <si>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</si>
  <si>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</si>
  <si>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</si>
  <si>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</si>
  <si>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</si>
  <si>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</si>
  <si>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</si>
  <si>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</si>
  <si>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</si>
  <si>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</si>
  <si>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</si>
  <si>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</si>
  <si>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</si>
  <si>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</si>
  <si>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</si>
  <si>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</si>
  <si>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</si>
  <si>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</si>
  <si>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</si>
  <si>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</si>
  <si>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</si>
  <si>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</si>
  <si>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</si>
  <si>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</si>
  <si>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</si>
  <si>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</si>
  <si>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</si>
  <si>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</si>
  <si>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</si>
  <si>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</si>
  <si>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</si>
  <si>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</si>
  <si>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</si>
  <si>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</si>
  <si>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</si>
  <si>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</si>
  <si>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</si>
  <si>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</si>
  <si>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</si>
  <si>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</si>
  <si>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</si>
  <si>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</si>
  <si>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</si>
  <si>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</si>
  <si>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</si>
  <si>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</si>
  <si>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</si>
  <si>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</si>
  <si>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</si>
  <si>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</si>
  <si>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</si>
  <si>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</si>
  <si>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</si>
  <si>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</si>
  <si>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</si>
  <si>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</si>
  <si>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</si>
  <si>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</si>
  <si>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</si>
  <si>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</si>
  <si>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</si>
  <si>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</si>
  <si>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</si>
  <si>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</si>
  <si>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</si>
  <si>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</si>
  <si>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</si>
  <si>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</si>
  <si>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</si>
  <si>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</si>
  <si>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</si>
  <si>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</si>
  <si>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</si>
  <si>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</si>
  <si>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</si>
  <si>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</si>
  <si>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</si>
  <si>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</si>
  <si>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</si>
  <si>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</si>
  <si>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</si>
  <si>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</si>
  <si>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</si>
  <si>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</si>
  <si>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</si>
  <si>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</si>
  <si>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</si>
  <si>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</si>
  <si>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</si>
  <si>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</si>
  <si>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</si>
  <si>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</si>
  <si>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</si>
  <si>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</si>
  <si>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</si>
  <si>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</si>
  <si>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</si>
  <si>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</si>
  <si>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</si>
  <si>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</si>
  <si>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</si>
  <si>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</si>
  <si>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</si>
  <si>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</si>
  <si>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</si>
  <si>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</si>
  <si>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</si>
  <si>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</si>
  <si>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</si>
  <si>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</si>
  <si>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</si>
  <si>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</si>
  <si>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</si>
  <si>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</si>
  <si>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</si>
  <si>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</si>
  <si>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</si>
  <si>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</si>
  <si>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</si>
  <si>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</si>
  <si>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</si>
  <si>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</si>
  <si>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</si>
  <si>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</si>
  <si>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</si>
  <si>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</si>
  <si>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</si>
  <si>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</si>
  <si>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</si>
  <si>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</si>
  <si>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</si>
  <si>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</si>
  <si>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</si>
  <si>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</si>
  <si>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</si>
  <si>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</si>
  <si>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</si>
  <si>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</si>
  <si>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</si>
  <si>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</si>
  <si>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</si>
  <si>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</si>
  <si>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</si>
  <si>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</si>
  <si>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</si>
  <si>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</si>
  <si>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</si>
  <si>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</si>
  <si>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</si>
  <si>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</si>
  <si>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</si>
  <si>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</si>
  <si>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</si>
  <si>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</si>
  <si>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</si>
  <si>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</si>
  <si>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</si>
  <si>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</si>
  <si>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</si>
  <si>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</si>
  <si>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</si>
  <si>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</si>
  <si>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</si>
  <si>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</si>
  <si>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</si>
  <si>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</si>
  <si>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</si>
  <si>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</si>
  <si>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</si>
  <si>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</si>
  <si>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</si>
  <si>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</si>
  <si>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</si>
  <si>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</si>
  <si>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</si>
  <si>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</si>
  <si>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</si>
  <si>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</si>
  <si>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</si>
  <si>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</si>
  <si>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</si>
  <si>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</si>
  <si>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</si>
  <si>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</si>
  <si>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</si>
  <si>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</si>
  <si>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</si>
  <si>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</si>
  <si>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</si>
  <si>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</si>
  <si>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</si>
  <si>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</si>
  <si>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</si>
  <si>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</si>
  <si>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</si>
  <si>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</si>
  <si>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</si>
  <si>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</si>
  <si>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</si>
  <si>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</si>
  <si>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</si>
  <si>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</si>
  <si>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</si>
  <si>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</si>
  <si>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</si>
  <si>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</si>
  <si>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</si>
  <si>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</si>
  <si>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</si>
  <si>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</si>
  <si>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</si>
  <si>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</si>
  <si>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</si>
  <si>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</si>
  <si>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</si>
  <si>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</si>
  <si>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</si>
  <si>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</si>
  <si>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</si>
  <si>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</si>
  <si>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</si>
  <si>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</si>
  <si>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</si>
  <si>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</si>
  <si>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</si>
  <si>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</si>
  <si>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</si>
  <si>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</si>
  <si>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</si>
  <si>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</si>
  <si>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</si>
  <si>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</si>
  <si>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</si>
  <si>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</si>
  <si>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</si>
  <si>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</si>
  <si>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</si>
  <si>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</si>
  <si>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</si>
  <si>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</si>
  <si>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</si>
  <si>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</si>
  <si>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</si>
  <si>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</si>
  <si>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</si>
  <si>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</si>
  <si>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</si>
  <si>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</si>
  <si>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</si>
  <si>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</si>
  <si>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</si>
  <si>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</si>
  <si>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</si>
  <si>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</si>
  <si>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</si>
  <si>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</si>
  <si>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</si>
  <si>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</si>
  <si>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</si>
  <si>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</si>
  <si>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</si>
  <si>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</si>
  <si>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</si>
  <si>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</si>
  <si>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</si>
  <si>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</si>
  <si>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</si>
  <si>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</si>
  <si>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</si>
  <si>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</si>
  <si>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</si>
  <si>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</si>
  <si>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</si>
  <si>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</si>
  <si>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</si>
  <si>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</si>
  <si>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</si>
  <si>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</si>
  <si>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</si>
  <si>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</si>
  <si>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</si>
  <si>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</si>
  <si>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</si>
  <si>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</si>
  <si>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</si>
  <si>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</si>
  <si>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</si>
  <si>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</si>
  <si>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</si>
  <si>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</si>
  <si>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</si>
  <si>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</si>
  <si>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</si>
  <si>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</si>
  <si>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</si>
  <si>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</si>
  <si>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</si>
  <si>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</si>
  <si>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</si>
  <si>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</si>
  <si>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</si>
  <si>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</si>
  <si>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</si>
  <si>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</si>
  <si>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</si>
  <si>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</si>
  <si>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</si>
  <si>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</si>
  <si>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</si>
  <si>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</si>
  <si>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</si>
  <si>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</si>
  <si>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</si>
  <si>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</si>
  <si>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</si>
  <si>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</si>
  <si>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</si>
  <si>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</si>
  <si>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</si>
  <si>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</si>
  <si>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</si>
  <si>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</si>
  <si>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</si>
  <si>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</si>
  <si>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</si>
  <si>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</si>
  <si>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</si>
  <si>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</si>
  <si>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</si>
  <si>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</si>
  <si>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</si>
  <si>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</si>
  <si>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</si>
  <si>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</si>
  <si>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</si>
  <si>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</si>
  <si>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</si>
  <si>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</si>
  <si>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</si>
  <si>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</si>
  <si>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</si>
  <si>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</si>
  <si>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</si>
  <si>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</si>
  <si>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</si>
  <si>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</si>
  <si>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</si>
  <si>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</si>
  <si>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</si>
  <si>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</si>
  <si>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</si>
  <si>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</si>
  <si>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</si>
  <si>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</si>
  <si>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</si>
  <si>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</si>
  <si>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</si>
  <si>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</si>
  <si>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</si>
  <si>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</si>
  <si>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</si>
  <si>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</si>
  <si>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</si>
  <si>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</si>
  <si>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</si>
  <si>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</si>
  <si>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</si>
  <si>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</si>
  <si>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</si>
  <si>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</si>
  <si>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</si>
  <si>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</si>
  <si>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</si>
  <si>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</si>
  <si>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</si>
  <si>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</si>
  <si>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</si>
  <si>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</si>
  <si>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</si>
  <si>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</si>
  <si>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</si>
  <si>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</si>
  <si>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</si>
  <si>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</si>
  <si>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</si>
  <si>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</si>
  <si>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</si>
  <si>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</si>
  <si>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</si>
  <si>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</si>
  <si>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</si>
  <si>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</si>
  <si>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</si>
  <si>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</si>
  <si>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</si>
  <si>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</si>
  <si>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</si>
  <si>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</si>
  <si>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</si>
  <si>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</si>
  <si>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</si>
  <si>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</si>
  <si>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</si>
  <si>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</si>
  <si>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</si>
  <si>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</si>
  <si>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</si>
  <si>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</si>
  <si>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</si>
  <si>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</si>
  <si>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</si>
  <si>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</si>
  <si>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</si>
  <si>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</si>
  <si>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</si>
  <si>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</si>
  <si>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</si>
  <si>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</si>
  <si>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</si>
  <si>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</si>
  <si>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</si>
  <si>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</si>
  <si>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</si>
  <si>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</si>
  <si>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</si>
  <si>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</si>
  <si>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</si>
  <si>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</si>
  <si>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</si>
  <si>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</si>
  <si>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</si>
  <si>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</si>
  <si>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</si>
  <si>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</si>
  <si>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</si>
  <si>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</si>
  <si>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</si>
  <si>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</si>
  <si>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</si>
  <si>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</si>
  <si>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</si>
  <si>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</si>
  <si>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</si>
  <si>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</si>
  <si>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</si>
  <si>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</si>
  <si>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</si>
  <si>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</si>
  <si>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</si>
  <si>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</si>
  <si>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</si>
  <si>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</si>
  <si>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</si>
  <si>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</si>
  <si>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</si>
  <si>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</si>
  <si>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</si>
  <si>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</si>
  <si>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</si>
  <si>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</si>
  <si>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</si>
  <si>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</si>
  <si>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</si>
  <si>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</si>
  <si>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</si>
  <si>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</si>
  <si>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</si>
  <si>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</si>
  <si>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</si>
  <si>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</si>
  <si>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</si>
  <si>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</si>
  <si>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</si>
  <si>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</si>
  <si>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</si>
  <si>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</si>
  <si>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</si>
  <si>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</si>
  <si>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</si>
  <si>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</si>
  <si>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</si>
  <si>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</si>
  <si>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</si>
  <si>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</si>
  <si>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</si>
  <si>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</si>
  <si>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</si>
  <si>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</si>
  <si>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</si>
  <si>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</si>
  <si>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</si>
  <si>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</si>
  <si>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</si>
  <si>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</si>
  <si>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</si>
  <si>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</si>
  <si>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</si>
  <si>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</si>
  <si>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</si>
  <si>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</si>
  <si>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</si>
  <si>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</si>
  <si>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</si>
  <si>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</si>
  <si>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</si>
  <si>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</si>
  <si>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</si>
  <si>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</si>
  <si>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</si>
  <si>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</si>
  <si>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</si>
  <si>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</si>
  <si>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</si>
  <si>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</si>
  <si>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</si>
  <si>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</si>
  <si>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</si>
  <si>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</si>
  <si>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</si>
  <si>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</si>
  <si>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</si>
  <si>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</si>
  <si>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</si>
  <si>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</si>
  <si>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</si>
  <si>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</si>
  <si>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</si>
  <si>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</si>
  <si>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</si>
  <si>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</si>
  <si>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</si>
  <si>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PCM-20251128-00000863</t>
  </si>
  <si>
    <t>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</si>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</sst>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7">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Calibri"/>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8" fillId="9" borderId="8" xfId="0" applyNumberFormat="1"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9" totalsRowShown="0" headerRowDxfId="173" dataDxfId="172" headerRowBorderDxfId="170" tableBorderDxfId="171" totalsRowBorderDxfId="169">
  <autoFilter ref="A1:L3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6" dataDxfId="155" headerRowBorderDxfId="153" tableBorderDxfId="154" totalsRowBorderDxfId="152">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3" totalsRowShown="0" headerRowDxfId="47" dataDxfId="46" headerRowBorderDxfId="44" tableBorderDxfId="45" totalsRowBorderDxfId="43">
  <autoFilter ref="A1:L3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 totalsRowShown="0" headerRowDxfId="30" dataDxfId="29" headerRowBorderDxfId="27" tableBorderDxfId="28">
  <autoFilter ref="A1:L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4"/>
  <sheetViews>
    <sheetView tabSelected="1"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326.79798541666969</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45989.746411342596</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45989.746411342596</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45989.746411342596</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45989.746411342596</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45989.746411342596</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45989.746411342596</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45989.746411342596</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45989.746411342596</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45989.746411342596</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45989.746411342596</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45989.746411342596</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45989.746411342596</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45989.746411342596</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45989.746411342596</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45989.746411342596</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45989.746411342596</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45989.746411342596</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45989.746411342596</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45989.746411342596</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45989.746411342596</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45989.746411342596</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45989.746411342596</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45989.746411342596</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45989.746411342596</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45989.746411342596</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45989.746411342596</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45989.746411342596</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45989.746411342596</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45989.746411342596</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45989.746411342596</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45989.746411342596</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45989.746411342596</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45989.746411342596</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45989.746411342596</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45989.746411342596</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45989.746411342596</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45989.746411342596</v>
      </c>
      <c r="H39" s="134"/>
      <c r="I39" s="136" t="str">
        <f>IFERROR(VLOOKUP(D39,DB!A:F,6,0),"")</f>
        <v/>
      </c>
      <c r="J39" s="136" t="str">
        <f>IFERROR(VLOOKUP(D39,DB!A:G,7,0),"")</f>
        <v/>
      </c>
      <c r="K39" s="132"/>
      <c r="L39" s="131" t="str">
        <f>IFERROR(VLOOKUP(D39,DB!A:I,9,0),"")</f>
        <v/>
      </c>
    </row>
    <row r="40" spans="1:12" s="61" customFormat="1" ht="15" customHeight="1">
      <c r="F40" s="130"/>
      <c r="G40" s="129"/>
      <c r="H40" s="130"/>
      <c r="K40" s="128"/>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sheetData>
  <customSheetViews>
    <customSheetView guid="{F6042A99-DD27-4453-835D-0834D95730CC}" filter="1" showAutoFilter="1">
      <pageMargins left="0" right="0" top="0" bottom="0" header="0" footer="0"/>
      <autoFilter ref="B1:M1" xr:uid="{2C1EC1F7-1499-49E5-B0D3-F72D1ADF3614}"/>
    </customSheetView>
  </customSheetViews>
  <dataValidations count="2">
    <dataValidation allowBlank="1" showInputMessage="1" showErrorMessage="1" sqref="E1" xr:uid="{5DBA255D-CDD9-49FB-AD3C-AF70AB4EE696}"/>
    <dataValidation type="list" allowBlank="1" showInputMessage="1" showErrorMessage="1" sqref="E2:E3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5" activePane="bottomLeft" state="frozen"/>
      <selection pane="bottomLeft" activeCell="E10" sqref="E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164.74657337963436</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5.3589923611143604</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48" t="str">
        <f>IFERROR(VLOOKUP(D5,DB!A:K,11,0),"")</f>
        <v/>
      </c>
      <c r="C5" s="18"/>
      <c r="D5" s="18"/>
      <c r="E5" s="99"/>
      <c r="F5" s="100"/>
      <c r="G5" s="101">
        <f ca="1">IFERROR(NOW()-F5,"-")</f>
        <v>45989.746411342596</v>
      </c>
      <c r="H5" s="100"/>
      <c r="I5" s="148" t="str">
        <f>IFERROR(VLOOKUP(D5,DB!A:F,6,0),"")</f>
        <v/>
      </c>
      <c r="J5" s="148" t="str">
        <f>IFERROR(VLOOKUP(D5,DB!A:G,7,0),"")</f>
        <v/>
      </c>
      <c r="K5" s="19"/>
      <c r="L5" s="14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45989.746411342596</v>
      </c>
      <c r="H6" s="100"/>
      <c r="I6" s="18" t="str">
        <f>IFERROR(VLOOKUP(D6,DB!A:F,6,0),"")</f>
        <v/>
      </c>
      <c r="J6" s="18" t="str">
        <f>IFERROR(VLOOKUP(D6,DB!A:G,7,0),"")</f>
        <v/>
      </c>
      <c r="K6" s="19" t="s">
        <v>39107</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45989.746411342596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45989.746411342596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45989.746411342596</v>
      </c>
      <c r="H9" s="100" t="s">
        <v>39107</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45989.746411342596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45989.746411342596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45989.746411342596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45989.746411342596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45989.746411342596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45989.746411342596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45989.746411342596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45989.746411342596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45989.746411342596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45989.746411342596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45989.746411342596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45989.746411342596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45989.746411342596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45989.746411342596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45989.746411342596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45989.746411342596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45989.746411342596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45989.746411342596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45989.746411342596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45989.746411342596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45989.746411342596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45989.746411342596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45989.746411342596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45989.746411342596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45989.746411342596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45989.746411342596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45989.746411342596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45989.746411342596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45989.746411342596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45989.746411342596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45989.746411342596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45989.746411342596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45989.746411342596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45989.746411342596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45989.746411342596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45989.746411342596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45989.746411342596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45989.746411342596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45989.746411342596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45989.746411342596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45989.746411342596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45989.746411342596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45989.746411342596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45989.746411342596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45989.746411342596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45989.746411342596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45989.746411342596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45989.746411342596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45989.746411342596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45989.746411342596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45989.746411342596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45989.746411342596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45989.746411342596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45989.746411342596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45989.746411342596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45989.746411342596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45989.746411342596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45989.746411342596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45989.746411342596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45989.746411342596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45989.746411342596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45989.746411342596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45989.746411342596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45989.746411342596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45989.746411342596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45989.746411342596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45989.746411342596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45989.746411342596</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45989.746411342596</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45989.746411342596</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45989.746411342596</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45989.746411342596</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45989.746411342596</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45989.746411342596</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5"/>
      <c r="E2" s="18"/>
      <c r="F2" s="20"/>
      <c r="G2" s="21">
        <f t="shared" ref="G2:G41" ca="1" si="0">IFERROR(NOW()-F2,"-")</f>
        <v>45989.746411342596</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45989.746411342596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45989.746411342596</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45989.746411342596</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45989.746411342596</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45989.746411342596</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45989.746411342596</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45989.746411342596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45989.746411342596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45989.746411342596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45989.746411342596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45989.746411342596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45989.746411342596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45989.746411342596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45989.746411342596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45989.746411342596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45989.746411342596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45989.746411342596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45989.746411342596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45989.746411342596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45989.746411342596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45989.746411342596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45989.746411342596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45989.746411342596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45989.746411342596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45989.746411342596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45989.746411342596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45989.746411342596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45989.746411342596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45989.746411342596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45989.746411342596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45989.746411342596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45989.746411342596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45989.746411342596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45989.746411342596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45989.746411342596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45989.746411342596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45989.746411342596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45989.746411342596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45989.746411342596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45989.746411342596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45989.746411342596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45989.746411342596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45989.746411342596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45989.746411342596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45989.746411342596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45989.746411342596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45989.746411342596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45989.746411342596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45989.746411342596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45989.746411342596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45989.746411342596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45989.746411342596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45989.746411342596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45989.746411342596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45989.746411342596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45989.746411342596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45989.746411342596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45989.746411342596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45989.746411342596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45989.746411342596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45989.746411342596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45989.746411342596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45989.746411342596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45989.746411342596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45989.746411342596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45989.746411342596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45989.746411342596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45989.746411342596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45989.746411342596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45989.746411342596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45989.746411342596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45989.746411342596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45989.746411342596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45989.746411342596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45989.746411342596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45989.746411342596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45989.746411342596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45989.746411342596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45989.746411342596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45989.746411342596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45989.746411342596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45989.746411342596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45989.746411342596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45989.746411342596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45989.746411342596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45989.746411342596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45989.746411342596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45989.746411342596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45989.746411342596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45989.746411342596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45989.746411342596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45989.746411342596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45989.746411342596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45989.746411342596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45989.746411342596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45989.746411342596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45989.746411342596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45989.746411342596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45989.746411342596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45989.746411342596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45989.746411342596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45989.746411342596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45989.746411342596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45989.746411342596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45989.746411342596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45989.746411342596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45989.746411342596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45989.746411342596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45989.746411342596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45989.746411342596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45989.746411342596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45989.746411342596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45989.746411342596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45989.746411342596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45989.746411342596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45989.746411342596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45989.746411342596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45989.746411342596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45989.746411342596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45989.746411342596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45989.746411342596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45989.746411342596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45989.746411342596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45989.746411342596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45989.746411342596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45989.746411342596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45989.746411342596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45989.746411342596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45989.746411342596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45989.746411342596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45989.746411342596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45989.746411342596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45989.746411342596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45989.746411342596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45989.746411342596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45989.746411342596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45989.746411342596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45989.746411342596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45989.746411342596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45989.746411342596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45989.746411342596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45989.746411342596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45989.746411342596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45989.746411342596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45989.746411342596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45989.746411342596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45989.746411342596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45989.746411342596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45989.746411342596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45989.746411342596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45989.746411342596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45989.746411342596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45989.746411342596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45989.746411342596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45989.746411342596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45989.746411342596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45989.746411342596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45989.746411342596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45989.746411342596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45989.746411342596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45989.746411342596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45989.746411342596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45989.746411342596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45989.746411342596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45989.746411342596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45989.746411342596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45989.746411342596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45989.746411342596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45989.746411342596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45989.746411342596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45989.746411342596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45989.746411342596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45989.746411342596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45989.746411342596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45989.746411342596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45989.746411342596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45989.746411342596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45989.746411342596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45989.746411342596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45989.746411342596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45989.746411342596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45989.746411342596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45989.746411342596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45989.746411342596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45989.746411342596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45989.746411342596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45989.746411342596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45989.746411342596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45989.746411342596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45989.746411342596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45989.746411342596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45989.746411342596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45989.746411342596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45989.746411342596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45989.746411342596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45989.746411342596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45989.746411342596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45989.746411342596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45989.746411342596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45989.746411342596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45989.746411342596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45989.746411342596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45989.746411342596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45989.746411342596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45989.746411342596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45989.746411342596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45989.746411342596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45989.746411342596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45989.746411342596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45989.746411342596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45989.746411342596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45989.746411342596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45989.746411342596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45989.746411342596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45989.746411342596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45989.746411342596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45989.746411342596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45989.746411342596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45989.746411342596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45989.746411342596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45989.746411342596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45989.746411342596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45989.746411342596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45989.746411342596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45989.746411342596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45989.746411342596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45989.746411342596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45989.746411342596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45989.746411342596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45989.746411342596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45989.746411342596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45989.746411342596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45989.746411342596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45989.746411342596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45989.746411342596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45989.746411342596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45989.746411342596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45989.746411342596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45989.746411342596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45989.746411342596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45989.746411342596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45989.746411342596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45989.746411342596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45989.746411342596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45989.746411342596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45989.746411342596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45989.746411342596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45989.746411342596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45989.746411342596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45989.746411342596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45989.746411342596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45989.746411342596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45989.746411342596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45989.746411342596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45989.746411342596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45989.746411342596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45989.746411342596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45989.746411342596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45989.746411342596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45989.746411342596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45989.746411342596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45989.746411342596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45989.746411342596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45989.746411342596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45989.746411342596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45989.746411342596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45989.746411342596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45989.746411342596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45989.746411342596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45989.746411342596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45989.746411342596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45989.746411342596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45989.746411342596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45989.746411342596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45989.746411342596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45989.746411342596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45989.746411342596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45989.746411342596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45989.746411342596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45989.746411342596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45989.746411342596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45989.746411342596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45989.746411342596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45989.746411342596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45989.746411342596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45989.746411342596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45989.746411342596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45989.746411342596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45989.746411342596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45989.746411342596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45989.746411342596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45989.746411342596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45989.746411342596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45989.746411342596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45989.746411342596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45989.746411342596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45989.746411342596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45989.746411342596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45989.746411342596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45989.746411342596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45989.746411342596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45989.746411342596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45989.746411342596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45989.746411342596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45989.746411342596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45989.746411342596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45989.746411342596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45989.746411342596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45989.746411342596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45989.746411342596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45989.746411342596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45989.746411342596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45989.746411342596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45989.746411342596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45989.746411342596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45989.746411342596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45989.746411342596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45989.746411342596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45989.746411342596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45989.746411342596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45989.746411342596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45989.746411342596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45989.746411342596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45989.746411342596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45989.746411342596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45989.746411342596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45989.746411342596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45989.746411342596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45989.746411342596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45989.746411342596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45989.746411342596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45989.746411342596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45989.746411342596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45989.746411342596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45989.746411342596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45989.746411342596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45989.746411342596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45989.746411342596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45989.746411342596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45989.746411342596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45989.746411342596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45989.746411342596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45989.746411342596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45989.746411342596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45989.746411342596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45989.746411342596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45989.746411342596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45989.746411342596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45989.746411342596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45989.746411342596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45989.746411342596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45989.746411342596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45989.746411342596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45989.746411342596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45989.746411342596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45989.746411342596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45989.746411342596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45989.746411342596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45989.746411342596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45989.746411342596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45989.746411342596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45989.746411342596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45989.746411342596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45989.746411342596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45989.746411342596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45989.746411342596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45989.746411342596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45989.746411342596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45989.746411342596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45989.746411342596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45989.746411342596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45989.746411342596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45989.746411342596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45989.746411342596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45989.746411342596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45989.746411342596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45989.746411342596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45989.746411342596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45989.746411342596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45989.746411342596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45989.746411342596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45989.746411342596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45989.746411342596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45989.746411342596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45989.746411342596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45989.746411342596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45989.746411342596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45989.746411342596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45989.746411342596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45989.746411342596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45989.746411342596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45989.746411342596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45989.746411342596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45989.746411342596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45989.746411342596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45989.746411342596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45989.746411342596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45989.746411342596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45989.746411342596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45989.746411342596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45989.746411342596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45989.746411342596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45989.746411342596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45989.746411342596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45989.746411342596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45989.746411342596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45989.746411342596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45989.746411342596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45989.746411342596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45989.746411342596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45989.746411342596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45989.746411342596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45989.746411342596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45989.746411342596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45989.746411342596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45989.746411342596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45989.746411342596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45989.746411342596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45989.746411342596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45989.746411342596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45989.746411342596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45989.746411342596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45989.746411342596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45989.746411342596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45989.746411342596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45989.746411342596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45989.746411342596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45989.746411342596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45989.746411342596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45989.746411342596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45989.746411342596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45989.746411342596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45989.746411342596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45989.746411342596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45989.746411342596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45989.746411342596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45989.746411342596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45989.746411342596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45989.746411342596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45989.746411342596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45989.746411342596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45989.746411342596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45989.746411342596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45989.746411342596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45989.746411342596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45989.746411342596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45989.746411342596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45989.746411342596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45989.746411342596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45989.746411342596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45989.746411342596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45989.746411342596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45989.746411342596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45989.746411342596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45989.746411342596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45989.746411342596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45989.746411342596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45989.746411342596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45989.746411342596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45989.746411342596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45989.746411342596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45989.746411342596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45989.746411342596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45989.746411342596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45989.746411342596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45989.746411342596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45989.746411342596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45989.746411342596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45989.746411342596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45989.746411342596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45989.746411342596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45989.746411342596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45989.746411342596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45989.746411342596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45989.746411342596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45989.746411342596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45989.746411342596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45989.746411342596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45989.746411342596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45989.746411342596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45989.746411342596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45989.746411342596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45989.746411342596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45989.746411342596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45989.746411342596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45989.746411342596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45989.746411342596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45989.746411342596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45989.746411342596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45989.746411342596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45989.746411342596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45989.746411342596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45989.746411342596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45989.746411342596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45989.746411342596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45989.746411342596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45989.746411342596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45989.746411342596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45989.746411342596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45989.746411342596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45989.746411342596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45989.746411342596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45989.746411342596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45989.746411342596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45989.746411342596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45989.746411342596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45989.746411342596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45989.746411342596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45989.746411342596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45989.746411342596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45989.746411342596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45989.746411342596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45989.746411342596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45989.746411342596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45989.746411342596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45989.746411342596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45989.746411342596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45989.746411342596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45989.746411342596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45989.746411342596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45989.746411342596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45989.746411342596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45989.746411342596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45989.746411342596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45989.746411342596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45989.746411342596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45989.746411342596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45989.746411342596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45989.746411342596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45989.746411342596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45989.746411342596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45989.746411342596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45989.746411342596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45989.746411342596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45989.746411342596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45989.746411342596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45989.746411342596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45989.746411342596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45989.746411342596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45989.746411342596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45989.746411342596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45989.746411342596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45989.746411342596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45989.746411342596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45989.746411342596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45989.746411342596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45989.746411342596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45989.746411342596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45989.746411342596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45989.746411342596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45989.746411342596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45989.746411342596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45989.746411342596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45989.746411342596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45989.746411342596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45989.746411342596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45989.746411342596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45989.746411342596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45989.746411342596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45989.746411342596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45989.746411342596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45989.746411342596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45989.746411342596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45989.746411342596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45989.746411342596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45989.746411342596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45989.746411342596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45989.746411342596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45989.746411342596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45989.746411342596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45989.746411342596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45989.746411342596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45989.746411342596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45989.746411342596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45989.746411342596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45989.746411342596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45989.746411342596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45989.746411342596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45989.746411342596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45989.746411342596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45989.746411342596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45989.746411342596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45989.746411342596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45989.746411342596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45989.746411342596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45989.746411342596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45989.746411342596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45989.746411342596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45989.746411342596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45989.746411342596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45989.746411342596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45989.746411342596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45989.746411342596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45989.746411342596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45989.746411342596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45989.746411342596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45989.746411342596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45989.746411342596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45989.746411342596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45989.746411342596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45989.746411342596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45989.746411342596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45989.746411342596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45989.746411342596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45989.746411342596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45989.746411342596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45989.746411342596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45989.746411342596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45989.746411342596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45989.746411342596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45989.746411342596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45989.746411342596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45989.746411342596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45989.746411342596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45989.746411342596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45989.746411342596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45989.746411342596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45989.746411342596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45989.746411342596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45989.746411342596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45989.746411342596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45989.746411342596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45989.746411342596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45989.746411342596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45989.746411342596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45989.746411342596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45989.746411342596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45989.746411342596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45989.746411342596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45989.746411342596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45989.746411342596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45989.746411342596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45989.746411342596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45989.746411342596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45989.746411342596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45989.746411342596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45989.746411342596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45989.746411342596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45989.746411342596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45989.746411342596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45989.746411342596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45989.746411342596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45989.746411342596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45989.746411342596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45989.746411342596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45989.746411342596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45989.746411342596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45989.746411342596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45989.746411342596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45989.746411342596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45989.746411342596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45989.746411342596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45989.746411342596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45989.746411342596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45989.746411342596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45989.746411342596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45989.746411342596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45989.746411342596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45989.746411342596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45989.746411342596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45989.746411342596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45989.746411342596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45989.746411342596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45989.746411342596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45989.746411342596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45989.746411342596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45989.746411342596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45989.746411342596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45989.746411342596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45989.746411342596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45989.746411342596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45989.746411342596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45989.746411342596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45989.746411342596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45989.746411342596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45989.746411342596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45989.746411342596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45989.746411342596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45989.746411342596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45989.746411342596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45989.746411342596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45989.746411342596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45989.746411342596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45989.746411342596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45989.746411342596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45989.746411342596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45989.746411342596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45989.746411342596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45989.746411342596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45989.746411342596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45989.746411342596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45989.746411342596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45989.746411342596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45989.746411342596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45989.746411342596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45989.746411342596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45989.746411342596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45989.746411342596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45989.746411342596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45989.746411342596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45989.746411342596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45989.746411342596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45989.746411342596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45989.746411342596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45989.746411342596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45989.746411342596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45989.746411342596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45989.746411342596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45989.746411342596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45989.746411342596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45989.746411342596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45989.746411342596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45989.746411342596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45989.746411342596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45989.746411342596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45989.746411342596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45989.746411342596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45989.746411342596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45989.746411342596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45989.746411342596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45989.746411342596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45989.746411342596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45989.746411342596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45989.746411342596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45989.746411342596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45989.746411342596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45989.746411342596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45989.746411342596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45989.746411342596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45989.746411342596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45989.746411342596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45989.746411342596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45989.746411342596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45989.746411342596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45989.746411342596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45989.746411342596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45989.746411342596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45989.746411342596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45989.746411342596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45989.746411342596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45989.746411342596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45989.746411342596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45989.746411342596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45989.746411342596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45989.746411342596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45989.746411342596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45989.746411342596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45989.746411342596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45989.746411342596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45989.746411342596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45989.746411342596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45989.746411342596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45989.746411342596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45989.746411342596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45989.746411342596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45989.746411342596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45989.746411342596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45989.746411342596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45989.746411342596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45989.746411342596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45989.746411342596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45989.746411342596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45989.746411342596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45989.746411342596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45989.746411342596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45989.746411342596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45989.746411342596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45989.746411342596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45989.746411342596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45989.746411342596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45989.746411342596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45989.746411342596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45989.746411342596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45989.746411342596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45989.746411342596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45989.746411342596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45989.746411342596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45989.746411342596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45989.746411342596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45989.746411342596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45989.746411342596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45989.746411342596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45989.746411342596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45989.746411342596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45989.746411342596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45989.746411342596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45989.746411342596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45989.746411342596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45989.746411342596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45989.746411342596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45989.746411342596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45989.746411342596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45989.746411342596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45989.746411342596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45989.746411342596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45989.746411342596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45989.746411342596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45989.746411342596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45989.746411342596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45989.746411342596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45989.746411342596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45989.746411342596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45989.746411342596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45989.746411342596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45989.746411342596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45989.746411342596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45989.746411342596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45989.746411342596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45989.746411342596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45989.746411342596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45989.746411342596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45989.746411342596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45989.746411342596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45989.746411342596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45989.746411342596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45989.746411342596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45989.746411342596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45989.746411342596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45989.746411342596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45989.746411342596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45989.746411342596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45989.746411342596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45989.746411342596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45989.746411342596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45989.746411342596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45989.746411342596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45989.746411342596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45989.746411342596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45989.746411342596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45989.746411342596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45989.746411342596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45989.746411342596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45989.746411342596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45989.746411342596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45989.746411342596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45989.746411342596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45989.746411342596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45989.746411342596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45989.746411342596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45989.746411342596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45989.746411342596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45989.746411342596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45989.746411342596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45989.746411342596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45989.746411342596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45989.746411342596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45989.746411342596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45989.746411342596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45989.746411342596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45989.746411342596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45989.746411342596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45989.746411342596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45989.746411342596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45989.746411342596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45989.746411342596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45989.746411342596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45989.746411342596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45989.746411342596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45989.746411342596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45989.746411342596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45989.746411342596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45989.746411342596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45989.746411342596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45989.746411342596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45989.746411342596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45989.746411342596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45989.746411342596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45989.746411342596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45989.746411342596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45989.746411342596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45989.746411342596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45989.746411342596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45989.746411342596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45989.746411342596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45989.746411342596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45989.746411342596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45989.746411342596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45989.746411342596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45989.746411342596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45989.746411342596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45989.746411342596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45989.746411342596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45989.746411342596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45989.746411342596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45989.746411342596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45989.746411342596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45989.746411342596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45989.746411342596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45989.746411342596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45989.746411342596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45989.746411342596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45989.746411342596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45989.746411342596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45989.746411342596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45989.746411342596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45989.746411342596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45989.746411342596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45989.746411342596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45989.746411342596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45989.746411342596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45989.746411342596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45989.746411342596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45989.746411342596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45989.746411342596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45989.746411342596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45989.746411342596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45989.746411342596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45989.746411342596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45989.746411342596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45989.746411342596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45989.746411342596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45989.746411342596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45989.746411342596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45989.746411342596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45989.746411342596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45989.746411342596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45989.746411342596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45989.746411342596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45989.746411342596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45989.746411342596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45989.746411342596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45989.746411342596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45989.746411342596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45989.746411342596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45989.746411342596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45989.746411342596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45989.746411342596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45989.746411342596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45989.746411342596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45989.746411342596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45989.746411342596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45989.746411342596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45989.746411342596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45989.746411342596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45989.746411342596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45989.746411342596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45989.746411342596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45989.746411342596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45989.746411342596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45989.746411342596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45989.746411342596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45989.746411342596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45989.746411342596</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45989.746411342596</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45989.746411342596</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45989.746411342596</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45989.746411342596</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45989.746411342596</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45989.746411342596</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45989.746411342596</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3"/>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39108</v>
      </c>
      <c r="B2" s="88" t="str">
        <f>IFERROR(VLOOKUP(D2,DB!A:K,11,0),"")</f>
        <v>R4</v>
      </c>
      <c r="C2" s="90">
        <v>1</v>
      </c>
      <c r="D2" s="88" t="s">
        <v>35092</v>
      </c>
      <c r="E2" s="91" t="s">
        <v>39021</v>
      </c>
      <c r="F2" s="92">
        <v>45703.480717592596</v>
      </c>
      <c r="G2" s="93">
        <f ca="1">IFERROR(NOW()-F2,"")</f>
        <v>286.26569374999963</v>
      </c>
      <c r="H2" s="92">
        <v>45703.474768518521</v>
      </c>
      <c r="I2" s="92" t="str">
        <f>IFERROR(VLOOKUP(D2,DB!A:F,6,0),"")</f>
        <v>SCECO</v>
      </c>
      <c r="J2" s="92" t="str">
        <f>IFERROR(VLOOKUP(D2,DB!A:G,7,0),"")</f>
        <v>Dead</v>
      </c>
      <c r="K2" s="94" t="s">
        <v>39109</v>
      </c>
      <c r="L2" s="88" t="str">
        <f>IFERROR(VLOOKUP(D2,DB!A:I,9,0),"")</f>
        <v>Latis</v>
      </c>
    </row>
    <row r="3" spans="1:16" ht="15" customHeight="1">
      <c r="A3" s="110" t="s">
        <v>39110</v>
      </c>
      <c r="B3" s="88" t="str">
        <f>IFERROR(VLOOKUP(D3,DB!A:K,11,0),"")</f>
        <v>R4</v>
      </c>
      <c r="C3" s="90">
        <v>2</v>
      </c>
      <c r="D3" s="88" t="s">
        <v>36001</v>
      </c>
      <c r="E3" s="91" t="s">
        <v>39021</v>
      </c>
      <c r="F3" s="92">
        <v>45989.70108796296</v>
      </c>
      <c r="G3" s="93">
        <f t="shared" ref="G3:G65" ca="1" si="0">IFERROR(NOW()-F3,"")</f>
        <v>4.532337963610189E-2</v>
      </c>
      <c r="H3" s="92">
        <v>45989.719317129631</v>
      </c>
      <c r="I3" s="110" t="str">
        <f>IFERROR(VLOOKUP(D3,DB!A:F,6,0),"")</f>
        <v>SCECO</v>
      </c>
      <c r="J3" s="110" t="str">
        <f>IFERROR(VLOOKUP(D3,DB!A:G,7,0),"")</f>
        <v>Dead</v>
      </c>
      <c r="K3" s="94" t="s">
        <v>39111</v>
      </c>
      <c r="L3" s="88" t="str">
        <f>IFERROR(VLOOKUP(D3,DB!A:I,9,0),"")</f>
        <v>Latis</v>
      </c>
    </row>
    <row r="4" spans="1:16" ht="15" customHeight="1">
      <c r="A4" s="110"/>
      <c r="B4" s="88" t="str">
        <f>IFERROR(VLOOKUP(D4,DB!A:K,11,0),"")</f>
        <v/>
      </c>
      <c r="C4" s="90"/>
      <c r="D4" s="88"/>
      <c r="E4" s="91"/>
      <c r="F4" s="92"/>
      <c r="G4" s="93">
        <f t="shared" ca="1" si="0"/>
        <v>45989.746411342596</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0"/>
        <v>45989.746411342596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45989.746411342596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45989.746411342596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45989.746411342596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45989.746411342596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45989.746411342596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45989.746411342596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45989.746411342596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45989.746411342596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45989.746411342596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45989.746411342596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45989.746411342596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45989.746411342596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45989.746411342596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45989.746411342596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45989.746411342596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45989.746411342596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45989.746411342596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45989.746411342596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45989.746411342596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45989.746411342596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45989.746411342596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45989.746411342596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45989.746411342596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45989.746411342596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45989.746411342596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45989.746411342596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45989.746411342596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45989.746411342596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45989.746411342596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45989.746411342596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45989.746411342596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45989.746411342596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45989.746411342596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45989.746411342596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45989.746411342596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45989.746411342596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45989.746411342596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45989.746411342596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45989.746411342596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45989.746411342596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45989.746411342596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45989.746411342596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45989.746411342596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45989.746411342596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45989.746411342596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45989.746411342596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45989.746411342596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45989.746411342596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45989.746411342596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45989.746411342596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45989.746411342596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45989.746411342596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45989.746411342596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45989.746411342596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45989.746411342596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45989.746411342596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45989.746411342596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0"/>
        <v>45989.746411342596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0"/>
        <v>45989.746411342596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0"/>
        <v>45989.746411342596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ref="G66:G129" ca="1" si="1">IFERROR(NOW()-F66,"")</f>
        <v>45989.746411342596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45989.746411342596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45989.746411342596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45989.746411342596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45989.746411342596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45989.746411342596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45989.746411342596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45989.746411342596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45989.746411342596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45989.746411342596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45989.746411342596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45989.746411342596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45989.746411342596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45989.746411342596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45989.746411342596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45989.746411342596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45989.746411342596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45989.746411342596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45989.746411342596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45989.746411342596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45989.746411342596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45989.746411342596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45989.746411342596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45989.746411342596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45989.746411342596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45989.746411342596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45989.746411342596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45989.746411342596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45989.746411342596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45989.746411342596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45989.746411342596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45989.746411342596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45989.746411342596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45989.746411342596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45989.746411342596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45989.746411342596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45989.746411342596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45989.746411342596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45989.746411342596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45989.746411342596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45989.746411342596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45989.746411342596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45989.746411342596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45989.746411342596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45989.746411342596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45989.746411342596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45989.746411342596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45989.746411342596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45989.746411342596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45989.746411342596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45989.746411342596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45989.746411342596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45989.746411342596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45989.746411342596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45989.746411342596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45989.746411342596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45989.746411342596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45989.746411342596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45989.746411342596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45989.746411342596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45989.746411342596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1"/>
        <v>45989.746411342596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1"/>
        <v>45989.746411342596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1"/>
        <v>45989.746411342596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ref="G130:G193" ca="1" si="2">IFERROR(NOW()-F130,"")</f>
        <v>45989.746411342596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45989.746411342596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45989.746411342596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45989.746411342596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45989.746411342596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45989.746411342596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45989.746411342596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45989.746411342596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45989.746411342596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45989.746411342596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45989.746411342596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45989.746411342596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45989.746411342596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45989.746411342596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45989.746411342596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45989.746411342596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45989.746411342596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45989.746411342596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45989.746411342596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45989.746411342596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45989.746411342596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45989.746411342596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45989.746411342596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45989.746411342596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45989.746411342596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45989.746411342596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45989.746411342596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45989.746411342596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45989.746411342596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45989.746411342596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45989.746411342596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45989.746411342596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45989.746411342596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45989.746411342596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45989.746411342596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45989.746411342596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45989.746411342596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45989.746411342596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45989.746411342596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45989.746411342596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45989.746411342596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45989.746411342596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45989.746411342596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45989.746411342596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45989.746411342596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45989.746411342596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45989.746411342596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45989.746411342596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45989.746411342596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45989.746411342596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45989.746411342596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45989.746411342596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45989.746411342596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45989.746411342596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45989.746411342596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45989.746411342596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45989.746411342596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45989.746411342596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45989.746411342596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45989.746411342596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45989.746411342596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2"/>
        <v>45989.746411342596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2"/>
        <v>45989.746411342596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2"/>
        <v>45989.746411342596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ref="G194:G257" ca="1" si="3">IFERROR(NOW()-F194,"")</f>
        <v>45989.746411342596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45989.746411342596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45989.746411342596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45989.746411342596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45989.746411342596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45989.746411342596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45989.746411342596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45989.746411342596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45989.746411342596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45989.746411342596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45989.746411342596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45989.746411342596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45989.746411342596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45989.746411342596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45989.746411342596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45989.746411342596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45989.746411342596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45989.746411342596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45989.746411342596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45989.746411342596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45989.746411342596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45989.746411342596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45989.746411342596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45989.746411342596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45989.746411342596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45989.746411342596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45989.746411342596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45989.746411342596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45989.746411342596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45989.746411342596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45989.746411342596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45989.746411342596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45989.746411342596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45989.746411342596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45989.746411342596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45989.746411342596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45989.746411342596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45989.746411342596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45989.746411342596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45989.746411342596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45989.746411342596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45989.746411342596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45989.746411342596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45989.746411342596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45989.746411342596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45989.746411342596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45989.746411342596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45989.746411342596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45989.746411342596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45989.746411342596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45989.746411342596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45989.746411342596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45989.746411342596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45989.746411342596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45989.746411342596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45989.746411342596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45989.746411342596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45989.746411342596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45989.746411342596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3"/>
        <v>45989.746411342596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3"/>
        <v>45989.746411342596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3"/>
        <v>45989.746411342596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3"/>
        <v>45989.746411342596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3"/>
        <v>45989.746411342596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ref="G258:G303" ca="1" si="4">IFERROR(NOW()-F258,"")</f>
        <v>45989.746411342596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45989.746411342596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45989.746411342596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45989.746411342596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45989.746411342596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45989.746411342596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45989.746411342596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45989.746411342596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45989.746411342596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45989.746411342596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45989.746411342596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45989.746411342596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45989.746411342596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45989.746411342596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45989.746411342596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45989.746411342596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45989.746411342596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45989.746411342596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45989.746411342596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45989.746411342596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45989.746411342596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45989.746411342596</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45989.746411342596</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45989.746411342596</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45989.746411342596</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45989.746411342596</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45989.746411342596</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45989.746411342596</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45989.746411342596</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45989.746411342596</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45989.746411342596</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45989.746411342596</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45989.746411342596</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45989.746411342596</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45989.746411342596</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45989.746411342596</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45989.746411342596</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45989.746411342596</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45989.746411342596</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45989.746411342596</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45989.746411342596</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4"/>
        <v>45989.746411342596</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4"/>
        <v>45989.746411342596</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4"/>
        <v>45989.746411342596</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4"/>
        <v>45989.746411342596</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4"/>
        <v>45989.746411342596</v>
      </c>
      <c r="H303" s="92"/>
      <c r="I303" s="110" t="str">
        <f>IFERROR(VLOOKUP(D303,DB!A:F,6,0),"")</f>
        <v/>
      </c>
      <c r="J303" s="110" t="str">
        <f>IFERROR(VLOOKUP(D303,DB!A:G,7,0),"")</f>
        <v/>
      </c>
      <c r="K303" s="94"/>
      <c r="L303" s="88" t="str">
        <f>IFERROR(VLOOKUP(D303,DB!A:I,9,0),"")</f>
        <v/>
      </c>
    </row>
  </sheetData>
  <dataValidations count="2">
    <dataValidation allowBlank="1" showInputMessage="1" showErrorMessage="1" sqref="E1" xr:uid="{A4F81451-56CC-4543-9497-104C4E44EE4B}"/>
    <dataValidation type="list" allowBlank="1" showInputMessage="1" showErrorMessage="1" sqref="E2:E30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7"/>
  <sheetViews>
    <sheetView workbookViewId="0">
      <selection activeCell="D12" sqref="D12"/>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39112</v>
      </c>
      <c r="B2" s="37" t="str">
        <f>IFERROR(VLOOKUP(D2,DB!A:K,11,0),"")</f>
        <v>R5</v>
      </c>
      <c r="C2" s="37">
        <v>3</v>
      </c>
      <c r="D2" s="103" t="s">
        <v>36011</v>
      </c>
      <c r="E2" s="37" t="s">
        <v>39021</v>
      </c>
      <c r="F2" s="38">
        <v>45891.832060185188</v>
      </c>
      <c r="G2" s="105">
        <f ca="1">IFERROR(NOW()-F2,"")</f>
        <v>97.914351157407509</v>
      </c>
      <c r="H2" s="38">
        <v>45891.790393518517</v>
      </c>
      <c r="I2" s="37" t="str">
        <f>IFERROR(VLOOKUP(D2,DB!A:F,6,0),"")</f>
        <v>Generator-SG</v>
      </c>
      <c r="J2" s="37" t="str">
        <f>IFERROR(VLOOKUP(D2,DB!A:G,7,0),"")</f>
        <v>Vandalized</v>
      </c>
      <c r="K2" s="37" t="s">
        <v>39113</v>
      </c>
      <c r="L2" s="37" t="str">
        <f>IFERROR(VLOOKUP(D2,DB!A:I,9,0),"")</f>
        <v>Latis</v>
      </c>
      <c r="M2" s="102"/>
    </row>
    <row r="3" spans="1:13" s="39" customFormat="1" ht="30.75">
      <c r="A3" s="37" t="s">
        <v>39114</v>
      </c>
      <c r="B3" s="37" t="str">
        <f>IFERROR(VLOOKUP(D3,DB!A:K,11,0),"")</f>
        <v>R5</v>
      </c>
      <c r="C3" s="37">
        <v>1</v>
      </c>
      <c r="D3" s="37" t="s">
        <v>33268</v>
      </c>
      <c r="E3" s="37" t="s">
        <v>39100</v>
      </c>
      <c r="F3" s="38">
        <v>45926.188877314817</v>
      </c>
      <c r="G3" s="105">
        <f t="shared" ref="G3" ca="1" si="0">IFERROR(NOW()-F3,"")</f>
        <v>63.557534027779184</v>
      </c>
      <c r="H3" s="38">
        <v>45926.158159722225</v>
      </c>
      <c r="I3" s="37" t="str">
        <f>IFERROR(VLOOKUP(D3,DB!A:F,6,0),"")</f>
        <v>SCECO</v>
      </c>
      <c r="J3" s="37" t="str">
        <f>IFERROR(VLOOKUP(D3,DB!A:G,7,0),"")</f>
        <v>Good</v>
      </c>
      <c r="K3" s="37" t="s">
        <v>39115</v>
      </c>
      <c r="L3" s="37" t="str">
        <f>IFERROR(VLOOKUP(D3,DB!A:I,9,0),"")</f>
        <v>Latis</v>
      </c>
      <c r="M3" s="102"/>
    </row>
    <row r="4" spans="1:13" s="39" customFormat="1" ht="48" customHeight="1">
      <c r="A4" s="106" t="s">
        <v>39116</v>
      </c>
      <c r="B4" s="106" t="str">
        <f>IFERROR(VLOOKUP(D4,DB!A:K,11,0),"")</f>
        <v>R5</v>
      </c>
      <c r="C4" s="106">
        <v>1</v>
      </c>
      <c r="D4" s="106" t="s">
        <v>34758</v>
      </c>
      <c r="E4" s="106" t="s">
        <v>39100</v>
      </c>
      <c r="F4" s="107">
        <v>45948.661111111112</v>
      </c>
      <c r="G4" s="108">
        <f t="shared" ref="G4" ca="1" si="1">IFERROR(NOW()-F4,"")</f>
        <v>41.085300231483416</v>
      </c>
      <c r="H4" s="107">
        <v>45948.661111111112</v>
      </c>
      <c r="I4" s="106" t="str">
        <f>IFERROR(VLOOKUP(D4,DB!A:F,6,0),"")</f>
        <v>SCECO</v>
      </c>
      <c r="J4" s="106" t="str">
        <f>IFERROR(VLOOKUP(D4,DB!A:G,7,0),"")</f>
        <v>Dead</v>
      </c>
      <c r="K4" s="106" t="s">
        <v>39117</v>
      </c>
      <c r="L4" s="106" t="str">
        <f>IFERROR(VLOOKUP(D4,DB!A:I,9,0),"")</f>
        <v>Latis</v>
      </c>
    </row>
    <row r="5" spans="1:13" s="39" customFormat="1" ht="30.75">
      <c r="A5" s="106" t="s">
        <v>39118</v>
      </c>
      <c r="B5" s="106" t="str">
        <f>IFERROR(VLOOKUP(D5,DB!A:K,11,0),"")</f>
        <v>R5</v>
      </c>
      <c r="C5" s="106">
        <v>1</v>
      </c>
      <c r="D5" s="106" t="s">
        <v>36518</v>
      </c>
      <c r="E5" s="106" t="s">
        <v>39021</v>
      </c>
      <c r="F5" s="107">
        <v>45981.373298611114</v>
      </c>
      <c r="G5" s="108">
        <f ca="1">IFERROR(NOW()-F5,"")</f>
        <v>8.3731127314822515</v>
      </c>
      <c r="H5" s="144">
        <v>45981.360798611109</v>
      </c>
      <c r="I5" s="106" t="str">
        <f>IFERROR(VLOOKUP(D5,DB!A:F,6,0),"")</f>
        <v>SCECO</v>
      </c>
      <c r="J5" s="106" t="str">
        <f>IFERROR(VLOOKUP(D5,DB!A:G,7,0),"")</f>
        <v>Dead</v>
      </c>
      <c r="K5" s="106" t="s">
        <v>39119</v>
      </c>
      <c r="L5" s="106" t="str">
        <f>IFERROR(VLOOKUP(D5,DB!A:I,9,0),"")</f>
        <v>Latis</v>
      </c>
    </row>
    <row r="6" spans="1:13" ht="15.75">
      <c r="A6" s="37"/>
      <c r="B6" s="37" t="str">
        <f>IFERROR(VLOOKUP(D6,DB!A:K,11,0),"")</f>
        <v/>
      </c>
      <c r="C6" s="37"/>
      <c r="D6" s="147"/>
      <c r="E6" s="37"/>
      <c r="F6" s="38"/>
      <c r="G6" s="143">
        <f t="shared" ref="G6:G14" ca="1" si="2">IFERROR(NOW()-F6,"")</f>
        <v>45989.746411342596</v>
      </c>
      <c r="H6" s="38"/>
      <c r="I6" s="37" t="str">
        <f>IFERROR(VLOOKUP(D6,DB!A:F,6,0),"")</f>
        <v/>
      </c>
      <c r="J6" s="37" t="str">
        <f>IFERROR(VLOOKUP(D6,DB!A:G,7,0),"")</f>
        <v/>
      </c>
      <c r="K6" s="37"/>
      <c r="L6" s="37" t="str">
        <f>IFERROR(VLOOKUP(D6,DB!A:I,9,0),"")</f>
        <v/>
      </c>
    </row>
    <row r="7" spans="1:13">
      <c r="A7" s="37"/>
      <c r="B7" s="37" t="str">
        <f>IFERROR(VLOOKUP(D7,DB!A:K,11,0),"")</f>
        <v/>
      </c>
      <c r="C7" s="37"/>
      <c r="D7"/>
      <c r="E7" s="37"/>
      <c r="F7" s="38"/>
      <c r="G7" s="143">
        <f t="shared" ca="1" si="2"/>
        <v>45989.746411342596</v>
      </c>
      <c r="H7" s="38"/>
      <c r="I7" s="37" t="str">
        <f>IFERROR(VLOOKUP(D7,DB!A:F,6,0),"")</f>
        <v/>
      </c>
      <c r="J7" s="37" t="str">
        <f>IFERROR(VLOOKUP(D7,DB!A:G,7,0),"")</f>
        <v/>
      </c>
      <c r="K7" s="37"/>
      <c r="L7" s="37" t="str">
        <f>IFERROR(VLOOKUP(D7,DB!A:I,9,0),"")</f>
        <v/>
      </c>
    </row>
    <row r="8" spans="1:13">
      <c r="A8" s="37"/>
      <c r="B8" s="37" t="str">
        <f>IFERROR(VLOOKUP(D8,DB!A:K,11,0),"")</f>
        <v/>
      </c>
      <c r="C8" s="37"/>
      <c r="D8" s="146"/>
      <c r="E8" s="37"/>
      <c r="F8" s="38"/>
      <c r="G8" s="143">
        <f t="shared" ca="1" si="2"/>
        <v>45989.746411342596</v>
      </c>
      <c r="H8" s="38"/>
      <c r="I8" s="37" t="str">
        <f>IFERROR(VLOOKUP(D8,DB!A:F,6,0),"")</f>
        <v/>
      </c>
      <c r="J8" s="37" t="str">
        <f>IFERROR(VLOOKUP(D8,DB!A:G,7,0),"")</f>
        <v/>
      </c>
      <c r="K8" s="37"/>
      <c r="L8" s="37" t="str">
        <f>IFERROR(VLOOKUP(D8,DB!A:I,9,0),"")</f>
        <v/>
      </c>
    </row>
    <row r="9" spans="1:13">
      <c r="A9" s="37"/>
      <c r="B9" s="37" t="str">
        <f>IFERROR(VLOOKUP(D9,DB!A:K,11,0),"")</f>
        <v/>
      </c>
      <c r="C9" s="37"/>
      <c r="D9"/>
      <c r="E9" s="37"/>
      <c r="F9" s="38"/>
      <c r="G9" s="143">
        <f t="shared" ca="1" si="2"/>
        <v>45989.746411342596</v>
      </c>
      <c r="H9" s="38"/>
      <c r="I9" s="37" t="str">
        <f>IFERROR(VLOOKUP(D9,DB!A:F,6,0),"")</f>
        <v/>
      </c>
      <c r="J9" s="37" t="str">
        <f>IFERROR(VLOOKUP(D9,DB!A:G,7,0),"")</f>
        <v/>
      </c>
      <c r="K9" s="37"/>
      <c r="L9" s="37" t="str">
        <f>IFERROR(VLOOKUP(D9,DB!A:I,9,0),"")</f>
        <v/>
      </c>
    </row>
    <row r="10" spans="1:13">
      <c r="A10" s="37"/>
      <c r="B10" s="37" t="str">
        <f>IFERROR(VLOOKUP(D10,DB!A:K,11,0),"")</f>
        <v/>
      </c>
      <c r="C10" s="37"/>
      <c r="D10" s="146"/>
      <c r="E10" s="37"/>
      <c r="F10" s="38"/>
      <c r="G10" s="143">
        <f t="shared" ca="1" si="2"/>
        <v>45989.746411342596</v>
      </c>
      <c r="H10" s="38"/>
      <c r="I10" s="37" t="str">
        <f>IFERROR(VLOOKUP(D10,DB!A:F,6,0),"")</f>
        <v/>
      </c>
      <c r="J10" s="37" t="str">
        <f>IFERROR(VLOOKUP(D10,DB!A:G,7,0),"")</f>
        <v/>
      </c>
      <c r="K10" s="37"/>
      <c r="L10" s="37" t="str">
        <f>IFERROR(VLOOKUP(D10,DB!A:I,9,0),"")</f>
        <v/>
      </c>
    </row>
    <row r="11" spans="1:13">
      <c r="A11" s="37"/>
      <c r="B11" s="37" t="str">
        <f>IFERROR(VLOOKUP(D11,DB!A:K,11,0),"")</f>
        <v/>
      </c>
      <c r="C11" s="37"/>
      <c r="D11" s="146"/>
      <c r="E11" s="37"/>
      <c r="F11" s="38"/>
      <c r="G11" s="143">
        <f t="shared" ca="1" si="2"/>
        <v>45989.746411342596</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43">
        <f t="shared" ca="1" si="2"/>
        <v>45989.746411342596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3">
        <f t="shared" ca="1" si="2"/>
        <v>45989.746411342596</v>
      </c>
      <c r="H13" s="38"/>
      <c r="I13" s="37" t="str">
        <f>IFERROR(VLOOKUP(D13,DB!A:F,6,0),"")</f>
        <v/>
      </c>
      <c r="J13" s="37" t="str">
        <f>IFERROR(VLOOKUP(D13,DB!A:G,7,0),"")</f>
        <v/>
      </c>
      <c r="K13" s="37"/>
      <c r="L13" s="37" t="str">
        <f>IFERROR(VLOOKUP(D13,DB!A:I,9,0),"")</f>
        <v/>
      </c>
    </row>
    <row r="14" spans="1:13">
      <c r="A14" s="37"/>
      <c r="B14" s="37" t="str">
        <f>IFERROR(VLOOKUP(D14,DB!A:K,11,0),"")</f>
        <v/>
      </c>
      <c r="C14" s="37"/>
      <c r="D14" s="103"/>
      <c r="E14" s="37"/>
      <c r="F14" s="38"/>
      <c r="G14" s="143">
        <f t="shared" ca="1" si="2"/>
        <v>45989.746411342596</v>
      </c>
      <c r="H14" s="38"/>
      <c r="I14" s="37" t="str">
        <f>IFERROR(VLOOKUP(D14,DB!A:F,6,0),"")</f>
        <v/>
      </c>
      <c r="J14" s="37" t="str">
        <f>IFERROR(VLOOKUP(D14,DB!A:G,7,0),"")</f>
        <v/>
      </c>
      <c r="K14" s="37"/>
      <c r="L14" s="37" t="str">
        <f>IFERROR(VLOOKUP(D14,DB!A:I,9,0),"")</f>
        <v/>
      </c>
    </row>
    <row r="15" spans="1:13">
      <c r="A15" s="37"/>
      <c r="B15" s="37" t="str">
        <f>IFERROR(VLOOKUP(D15,DB!A:K,11,0),"")</f>
        <v/>
      </c>
      <c r="C15" s="37"/>
      <c r="D15" s="103"/>
      <c r="E15" s="37"/>
      <c r="F15" s="38"/>
      <c r="G15" s="143">
        <f ca="1">IFERROR(NOW()-F15,"")</f>
        <v>45989.746411342596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ca="1">IFERROR(NOW()-F16,"")</f>
        <v>45989.746411342596</v>
      </c>
      <c r="H16" s="38"/>
      <c r="I16" s="37" t="str">
        <f>IFERROR(VLOOKUP(D16,DB!A:F,6,0),"")</f>
        <v/>
      </c>
      <c r="J16" s="37" t="str">
        <f>IFERROR(VLOOKUP(D16,DB!A:G,7,0),"")</f>
        <v/>
      </c>
      <c r="K16" s="37"/>
      <c r="L16" s="37" t="str">
        <f>IFERROR(VLOOKUP(D16,DB!A:I,9,0),"")</f>
        <v/>
      </c>
    </row>
    <row r="17" spans="1:12">
      <c r="A17" s="37"/>
      <c r="B17" s="37" t="str">
        <f>IFERROR(VLOOKUP(D17,DB!A:K,11,0),"")</f>
        <v/>
      </c>
      <c r="C17" s="37"/>
      <c r="D17" s="103"/>
      <c r="E17" s="37"/>
      <c r="F17" s="38"/>
      <c r="G17" s="143">
        <f ca="1">IFERROR(NOW()-F17,"")</f>
        <v>45989.746411342596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3">
        <f ca="1">IFERROR(NOW()-F18,"")</f>
        <v>45989.746411342596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45989.746411342596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45989.746411342596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45989.746411342596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45989.746411342596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45989.746411342596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45989.746411342596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45989.746411342596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45989.746411342596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45989.746411342596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45989.746411342596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45989.746411342596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45989.746411342596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45989.746411342596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45989.746411342596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45989.746411342596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45989.746411342596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45989.746411342596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45989.746411342596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45989.746411342596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45989.746411342596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45989.746411342596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45989.746411342596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45989.746411342596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45989.746411342596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45989.746411342596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45989.746411342596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45989.746411342596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45989.746411342596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45989.746411342596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45989.746411342596</v>
      </c>
      <c r="H48" s="38"/>
      <c r="I48" s="37" t="str">
        <f>IFERROR(VLOOKUP(D48,DB!A:F,6,0),"")</f>
        <v/>
      </c>
      <c r="J48" s="37" t="str">
        <f>IFERROR(VLOOKUP(D48,DB!A:G,7,0),"")</f>
        <v/>
      </c>
      <c r="K48" s="37"/>
      <c r="L48" s="37" t="str">
        <f>IFERROR(VLOOKUP(D48,DB!A:I,9,0),"")</f>
        <v/>
      </c>
    </row>
    <row r="49" spans="1:12">
      <c r="A49" s="103"/>
      <c r="B49" s="103"/>
      <c r="C49" s="103"/>
      <c r="D49" s="103"/>
      <c r="E49" s="103"/>
      <c r="F49" s="144"/>
      <c r="G49" s="105"/>
      <c r="H49" s="144"/>
      <c r="I49" s="103"/>
      <c r="J49" s="103"/>
      <c r="K49" s="103"/>
      <c r="L49" s="103"/>
    </row>
    <row r="50" spans="1:12">
      <c r="A50" s="103"/>
      <c r="B50" s="103"/>
      <c r="C50" s="103"/>
      <c r="D50" s="103"/>
      <c r="E50" s="103"/>
      <c r="F50" s="144"/>
      <c r="G50" s="105"/>
      <c r="H50" s="144"/>
      <c r="I50" s="103"/>
      <c r="J50" s="103"/>
      <c r="K50" s="103"/>
      <c r="L50" s="103"/>
    </row>
    <row r="51" spans="1:12">
      <c r="A51" s="103"/>
      <c r="B51" s="103"/>
      <c r="C51" s="103"/>
      <c r="D51" s="103"/>
      <c r="E51" s="103"/>
      <c r="F51" s="144"/>
      <c r="G51" s="105"/>
      <c r="H51" s="144"/>
      <c r="I51" s="103"/>
      <c r="J51" s="103"/>
      <c r="K51" s="103"/>
      <c r="L51" s="103"/>
    </row>
    <row r="52" spans="1:12">
      <c r="A52" s="103"/>
      <c r="B52" s="103"/>
      <c r="C52" s="103"/>
      <c r="D52" s="103"/>
      <c r="E52" s="103"/>
      <c r="F52" s="144"/>
      <c r="G52" s="105"/>
      <c r="H52" s="144"/>
      <c r="I52" s="103"/>
      <c r="J52" s="103"/>
      <c r="K52" s="103"/>
      <c r="L52" s="103"/>
    </row>
    <row r="53" spans="1:12">
      <c r="A53" s="103"/>
      <c r="B53" s="103"/>
      <c r="C53" s="103"/>
      <c r="D53" s="103"/>
      <c r="E53" s="103"/>
      <c r="F53" s="144"/>
      <c r="G53" s="105"/>
      <c r="H53" s="144"/>
      <c r="I53" s="103"/>
      <c r="J53" s="103"/>
      <c r="K53" s="103"/>
      <c r="L53" s="103"/>
    </row>
    <row r="54" spans="1:12">
      <c r="A54" s="103"/>
      <c r="B54" s="103"/>
      <c r="C54" s="103"/>
      <c r="D54" s="103"/>
      <c r="E54" s="103"/>
      <c r="F54" s="144"/>
      <c r="G54" s="105"/>
      <c r="H54" s="144"/>
      <c r="I54" s="103"/>
      <c r="J54" s="103"/>
      <c r="K54" s="103"/>
      <c r="L54" s="103"/>
    </row>
    <row r="55" spans="1:12">
      <c r="A55" s="103"/>
      <c r="B55" s="103"/>
      <c r="C55" s="103"/>
      <c r="D55" s="103"/>
      <c r="E55" s="103"/>
      <c r="F55" s="144"/>
      <c r="G55" s="105"/>
      <c r="H55" s="144"/>
      <c r="I55" s="103"/>
      <c r="J55" s="103"/>
      <c r="K55" s="103"/>
      <c r="L55" s="103"/>
    </row>
    <row r="56" spans="1:12">
      <c r="A56" s="103"/>
      <c r="B56" s="103"/>
      <c r="C56" s="103"/>
      <c r="D56" s="103"/>
      <c r="E56" s="103"/>
      <c r="F56" s="144"/>
      <c r="G56" s="105"/>
      <c r="H56" s="144"/>
      <c r="I56" s="103"/>
      <c r="J56" s="103"/>
      <c r="K56" s="103"/>
      <c r="L56" s="103"/>
    </row>
    <row r="57" spans="1:12">
      <c r="A57" s="103"/>
      <c r="B57" s="103"/>
      <c r="C57" s="103"/>
      <c r="D57" s="103"/>
      <c r="E57" s="103"/>
      <c r="F57" s="144"/>
      <c r="G57" s="105"/>
      <c r="H57" s="144"/>
      <c r="I57" s="103"/>
      <c r="J57" s="103"/>
      <c r="K57" s="103"/>
      <c r="L57" s="103"/>
    </row>
  </sheetData>
  <dataValidations count="2">
    <dataValidation allowBlank="1" showInputMessage="1" showErrorMessage="1" sqref="E1" xr:uid="{920C6338-E771-4DAE-8C89-92A9093EA4DE}"/>
    <dataValidation type="list" allowBlank="1" showInputMessage="1" showErrorMessage="1" sqref="E2:E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1"/>
  <sheetViews>
    <sheetView workbookViewId="0">
      <selection activeCell="D2" sqref="D2"/>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c r="B2" s="123"/>
      <c r="C2" s="124"/>
      <c r="D2" s="123"/>
      <c r="E2" s="106"/>
      <c r="F2" s="125"/>
      <c r="G2" s="72"/>
      <c r="H2" s="125"/>
      <c r="I2" s="123"/>
      <c r="J2" s="123"/>
      <c r="K2" s="126"/>
      <c r="L2" s="127"/>
    </row>
    <row r="3" spans="1:16382" ht="31.5" customHeight="1">
      <c r="A3" s="122"/>
      <c r="B3" s="123" t="str">
        <f>IFERROR(VLOOKUP(D3,DB!A:K,11,0),"")</f>
        <v/>
      </c>
      <c r="C3" s="124"/>
      <c r="D3" s="123"/>
      <c r="E3" s="106"/>
      <c r="F3" s="125"/>
      <c r="G3" s="72">
        <f t="shared" ref="G3:G4" ca="1" si="0">IFERROR(NOW()-F3,"-")</f>
        <v>45989.746411342596</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07"/>
      <c r="G4" s="72">
        <f t="shared" ca="1" si="0"/>
        <v>45989.746411342596</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ca="1">IFERROR(NOW()-F5,"-")</f>
        <v>45989.746411342596</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45989.746411342596</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45989.746411342596</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45989.746411342596</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45989.746411342596</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45989.746411342596</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45989.746411342596</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45989.746411342596</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45989.746411342596</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45989.746411342596</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45989.746411342596</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1"/>
      <c r="E16" s="106"/>
      <c r="F16" s="125"/>
      <c r="G16" s="72">
        <f ca="1">IFERROR(NOW()-F16,"-")</f>
        <v>45989.746411342596</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45989.746411342596</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45989.746411342596</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45989.746411342596</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45989.746411342596</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45989.746411342596</v>
      </c>
      <c r="H21" s="125"/>
      <c r="I21" s="123" t="str">
        <f>IFERROR(VLOOKUP(D21,DB!A:F,6,0),"")</f>
        <v/>
      </c>
      <c r="J21" s="123" t="str">
        <f>IFERROR(VLOOKUP(D21,DB!A:G,7,0),"")</f>
        <v/>
      </c>
      <c r="K21" s="126"/>
      <c r="L21" s="127" t="str">
        <f>IFERROR(VLOOKUP(D21,DB!A:I,9,0),"")</f>
        <v/>
      </c>
    </row>
  </sheetData>
  <dataValidations count="2">
    <dataValidation allowBlank="1" showInputMessage="1" showErrorMessage="1" sqref="E1" xr:uid="{9E1BC488-8814-4F8A-8DBE-742B3278AB71}"/>
    <dataValidation type="list" allowBlank="1" showInputMessage="1" showErrorMessage="1" sqref="E2:E2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2025-11-28T14:55:02Z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