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712" documentId="120_S{2AC9BD13-BADA-5192-A53E-5A8FF88502F6}" xr6:coauthVersionLast="47" xr6:coauthVersionMax="47" xr10:uidLastSave="{E2156769-47CE-4B6F-A5D3-0C9280F9BCB5}"/>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9" i="4" l="1"/>
  <c r="L60" i="4"/>
  <c r="L61" i="4"/>
  <c r="L62" i="4"/>
  <c r="J59" i="4"/>
  <c r="J60" i="4"/>
  <c r="J61" i="4"/>
  <c r="J62" i="4"/>
  <c r="I59" i="4"/>
  <c r="I60" i="4"/>
  <c r="I61" i="4"/>
  <c r="I62" i="4"/>
  <c r="B59" i="4"/>
  <c r="B60" i="4"/>
  <c r="B61" i="4"/>
  <c r="B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L56" i="4"/>
  <c r="L57" i="4"/>
  <c r="L58" i="4"/>
  <c r="J56" i="4"/>
  <c r="J57" i="4"/>
  <c r="J58" i="4"/>
  <c r="I56" i="4"/>
  <c r="I57" i="4"/>
  <c r="I58" i="4"/>
  <c r="B56" i="4"/>
  <c r="B57" i="4"/>
  <c r="B58" i="4"/>
  <c r="B8" i="1"/>
  <c r="B2" i="3"/>
  <c r="G2" i="3"/>
  <c r="I2" i="3"/>
  <c r="J2" i="3"/>
  <c r="L2" i="3"/>
  <c r="B3" i="3"/>
  <c r="G3" i="3"/>
  <c r="I3" i="3"/>
  <c r="J3" i="3"/>
  <c r="L3" i="3"/>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0" i="9"/>
  <c r="B11" i="9"/>
  <c r="B12" i="9"/>
  <c r="B13" i="9"/>
  <c r="B14" i="9"/>
  <c r="B15" i="9"/>
  <c r="B16" i="9"/>
  <c r="B17" i="9"/>
  <c r="B18" i="9"/>
  <c r="B19" i="9"/>
  <c r="B20" i="9"/>
  <c r="B21" i="9"/>
  <c r="B22" i="9"/>
  <c r="B23" i="9"/>
  <c r="B24" i="9"/>
  <c r="B25" i="9"/>
  <c r="B26" i="9"/>
  <c r="B27" i="9"/>
  <c r="B28" i="9"/>
  <c r="B29" i="9"/>
  <c r="G10" i="9"/>
  <c r="G11" i="9"/>
  <c r="G12" i="9"/>
  <c r="G13" i="9"/>
  <c r="G14" i="9"/>
  <c r="G15" i="9"/>
  <c r="G16" i="9"/>
  <c r="G17" i="9"/>
  <c r="G18" i="9"/>
  <c r="G19" i="9"/>
  <c r="G20" i="9"/>
  <c r="G21" i="9"/>
  <c r="G22" i="9"/>
  <c r="G23" i="9"/>
  <c r="G24" i="9"/>
  <c r="G25" i="9"/>
  <c r="G26" i="9"/>
  <c r="G27" i="9"/>
  <c r="G28" i="9"/>
  <c r="G29" i="9"/>
  <c r="I10" i="9"/>
  <c r="I11" i="9"/>
  <c r="I12" i="9"/>
  <c r="I13" i="9"/>
  <c r="I14" i="9"/>
  <c r="I15" i="9"/>
  <c r="I16" i="9"/>
  <c r="I17" i="9"/>
  <c r="I18" i="9"/>
  <c r="I19" i="9"/>
  <c r="I20" i="9"/>
  <c r="I21" i="9"/>
  <c r="I22" i="9"/>
  <c r="I23" i="9"/>
  <c r="I24" i="9"/>
  <c r="I25" i="9"/>
  <c r="I26" i="9"/>
  <c r="I27" i="9"/>
  <c r="I28" i="9"/>
  <c r="I29" i="9"/>
  <c r="L10" i="9"/>
  <c r="L11" i="9"/>
  <c r="L12" i="9"/>
  <c r="L13" i="9"/>
  <c r="L14" i="9"/>
  <c r="L15" i="9"/>
  <c r="L16" i="9"/>
  <c r="L17" i="9"/>
  <c r="L18" i="9"/>
  <c r="L19" i="9"/>
  <c r="L20" i="9"/>
  <c r="L21" i="9"/>
  <c r="L22" i="9"/>
  <c r="L23" i="9"/>
  <c r="L24" i="9"/>
  <c r="L25" i="9"/>
  <c r="L26" i="9"/>
  <c r="L27" i="9"/>
  <c r="L28" i="9"/>
  <c r="L29" i="9"/>
  <c r="J10" i="9"/>
  <c r="J11" i="9"/>
  <c r="J12" i="9"/>
  <c r="J13" i="9"/>
  <c r="J14" i="9"/>
  <c r="J15" i="9"/>
  <c r="J16" i="9"/>
  <c r="J17" i="9"/>
  <c r="J18" i="9"/>
  <c r="J19" i="9"/>
  <c r="J20" i="9"/>
  <c r="J21" i="9"/>
  <c r="J22" i="9"/>
  <c r="J23" i="9"/>
  <c r="J24" i="9"/>
  <c r="J25" i="9"/>
  <c r="J26" i="9"/>
  <c r="J27" i="9"/>
  <c r="J28" i="9"/>
  <c r="J29" i="9"/>
  <c r="L2" i="9"/>
  <c r="L3" i="9"/>
  <c r="L4" i="9"/>
  <c r="L5" i="9"/>
  <c r="L6" i="9"/>
  <c r="L7" i="9"/>
  <c r="L8" i="9"/>
  <c r="L9" i="9"/>
  <c r="J2" i="9"/>
  <c r="J3" i="9"/>
  <c r="J4" i="9"/>
  <c r="J5" i="9"/>
  <c r="J6" i="9"/>
  <c r="J7" i="9"/>
  <c r="J8" i="9"/>
  <c r="J9" i="9"/>
  <c r="I2" i="9"/>
  <c r="I3" i="9"/>
  <c r="I4" i="9"/>
  <c r="I5" i="9"/>
  <c r="I6" i="9"/>
  <c r="I7" i="9"/>
  <c r="I8" i="9"/>
  <c r="I9" i="9"/>
  <c r="B2" i="9"/>
  <c r="B3" i="9"/>
  <c r="B4" i="9"/>
  <c r="B5" i="9"/>
  <c r="B6" i="9"/>
  <c r="B7" i="9"/>
  <c r="B8" i="9"/>
  <c r="B9" i="9"/>
  <c r="G2" i="9"/>
  <c r="G3" i="9"/>
  <c r="G4" i="9"/>
  <c r="G5" i="9"/>
  <c r="G6" i="9"/>
  <c r="G7" i="9"/>
  <c r="G8" i="9"/>
  <c r="G9" i="9"/>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3" i="4"/>
  <c r="I3" i="4"/>
  <c r="J3" i="4"/>
  <c r="L3" i="4"/>
  <c r="B4" i="4"/>
  <c r="I4" i="4"/>
  <c r="J4" i="4"/>
  <c r="L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<sst xmlns="http://schemas.openxmlformats.org/spreadsheetml/2006/main" count="180294" uniqueCount="39127">
  <si>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</si>
  <si>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</si>
  <si>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</si>
  <si>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</si>
  <si>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</si>
  <si>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</si>
  <si>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</si>
  <si>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</si>
  <si>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</si>
  <si>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</si>
  <si>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</si>
  <si>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</si>
  <si>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</si>
  <si>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</si>
  <si>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</si>
  <si>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</si>
  <si>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</si>
  <si>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</si>
  <si>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</si>
  <si>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</si>
  <si>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</si>
  <si>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</si>
  <si>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</si>
  <si>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</si>
  <si>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</si>
  <si>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</si>
  <si>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</si>
  <si>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</si>
  <si>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</si>
  <si>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</si>
  <si>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</si>
  <si>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</si>
  <si>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</si>
  <si>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</si>
  <si>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</si>
  <si>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</si>
  <si>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</si>
  <si>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</si>
  <si>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</si>
  <si>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</si>
  <si>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</si>
  <si>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</si>
  <si>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</si>
  <si>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</si>
  <si>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</si>
  <si>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</si>
  <si>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</si>
  <si>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</si>
  <si>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</si>
  <si>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</si>
  <si>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</si>
  <si>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</si>
  <si>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</si>
  <si>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</si>
  <si>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</si>
  <si>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</si>
  <si>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</si>
  <si>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</si>
  <si>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</si>
  <si>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</si>
  <si>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</si>
  <si>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</si>
  <si>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</si>
  <si>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</si>
  <si>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</si>
  <si>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</si>
  <si>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</si>
  <si>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</si>
  <si>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</si>
  <si>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</si>
  <si>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</si>
  <si>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</si>
  <si>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</si>
  <si>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</si>
  <si>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</si>
  <si>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</si>
  <si>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</si>
  <si>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</si>
  <si>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</si>
  <si>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</si>
  <si>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</si>
  <si>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</si>
  <si>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</si>
  <si>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</si>
  <si>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</si>
  <si>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</si>
  <si>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</si>
  <si>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</si>
  <si>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</si>
  <si>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</si>
  <si>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</si>
  <si>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</si>
  <si>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</si>
  <si>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</si>
  <si>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</si>
  <si>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</si>
  <si>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</si>
  <si>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</si>
  <si>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</si>
  <si>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</si>
  <si>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</si>
  <si>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</si>
  <si>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</si>
  <si>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</si>
  <si>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</si>
  <si>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</si>
  <si>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</si>
  <si>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</si>
  <si>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</si>
  <si>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</si>
  <si>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</si>
  <si>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</si>
  <si>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</si>
  <si>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</si>
  <si>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</si>
  <si>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</si>
  <si>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</si>
  <si>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</si>
  <si>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</si>
  <si>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</si>
  <si>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</si>
  <si>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</si>
  <si>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</si>
  <si>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</si>
  <si>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</si>
  <si>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</si>
  <si>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</si>
  <si>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</si>
  <si>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</si>
  <si>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</si>
  <si>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</si>
  <si>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</si>
  <si>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</si>
  <si>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</si>
  <si>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</si>
  <si>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</si>
  <si>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</si>
  <si>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</si>
  <si>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</si>
  <si>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</si>
  <si>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</si>
  <si>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</si>
  <si>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</si>
  <si>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</si>
  <si>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</si>
  <si>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</si>
  <si>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</si>
  <si>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</si>
  <si>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</si>
  <si>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</si>
  <si>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</si>
  <si>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</si>
  <si>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</si>
  <si>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</si>
  <si>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</si>
  <si>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</si>
  <si>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</si>
  <si>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</si>
  <si>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</si>
  <si>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</si>
  <si>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</si>
  <si>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</si>
  <si>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</si>
  <si>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</si>
  <si>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</si>
  <si>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</si>
  <si>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</si>
  <si>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</si>
  <si>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</si>
  <si>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</si>
  <si>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</si>
  <si>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</si>
  <si>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</si>
  <si>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</si>
  <si>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</si>
  <si>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</si>
  <si>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</si>
  <si>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</si>
  <si>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</si>
  <si>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</si>
  <si>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</si>
  <si>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</si>
  <si>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</si>
  <si>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</si>
  <si>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</si>
  <si>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</si>
  <si>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</si>
  <si>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</si>
  <si>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</si>
  <si>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</si>
  <si>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</si>
  <si>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</si>
  <si>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</si>
  <si>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</si>
  <si>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</si>
  <si>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</si>
  <si>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</si>
  <si>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</si>
  <si>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</si>
  <si>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</si>
  <si>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</si>
  <si>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</si>
  <si>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</si>
  <si>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</si>
  <si>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</si>
  <si>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</si>
  <si>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</si>
  <si>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</si>
  <si>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</si>
  <si>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</si>
  <si>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</si>
  <si>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</si>
  <si>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</si>
  <si>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</si>
  <si>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</si>
  <si>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</si>
  <si>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</si>
  <si>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</si>
  <si>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</si>
  <si>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</si>
  <si>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</si>
  <si>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</si>
  <si>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</si>
  <si>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</si>
  <si>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</si>
  <si>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</si>
  <si>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</si>
  <si>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</si>
  <si>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</si>
  <si>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</si>
  <si>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</si>
  <si>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</si>
  <si>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</si>
  <si>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</si>
  <si>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</si>
  <si>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</si>
  <si>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</si>
  <si>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</si>
  <si>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</si>
  <si>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</si>
  <si>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</si>
  <si>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</si>
  <si>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</si>
  <si>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</si>
  <si>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</si>
  <si>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</si>
  <si>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</si>
  <si>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</si>
  <si>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</si>
  <si>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</si>
  <si>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</si>
  <si>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</si>
  <si>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</si>
  <si>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</si>
  <si>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</si>
  <si>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</si>
  <si>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</si>
  <si>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</si>
  <si>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</si>
  <si>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</si>
  <si>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</si>
  <si>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</si>
  <si>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</si>
  <si>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</si>
  <si>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</si>
  <si>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</si>
  <si>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</si>
  <si>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</si>
  <si>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</si>
  <si>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</si>
  <si>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</si>
  <si>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</si>
  <si>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</si>
  <si>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</si>
  <si>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</si>
  <si>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</si>
  <si>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</si>
  <si>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</si>
  <si>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</si>
  <si>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</si>
  <si>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</si>
  <si>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</si>
  <si>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</si>
  <si>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</si>
  <si>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</si>
  <si>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</si>
  <si>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</si>
  <si>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</si>
  <si>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</si>
  <si>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</si>
  <si>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</si>
  <si>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</si>
  <si>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</si>
  <si>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</si>
  <si>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</si>
  <si>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</si>
  <si>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</si>
  <si>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</si>
  <si>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</si>
  <si>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</si>
  <si>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</si>
  <si>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</si>
  <si>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</si>
  <si>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</si>
  <si>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</si>
  <si>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</si>
  <si>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</si>
  <si>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</si>
  <si>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</si>
  <si>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</si>
  <si>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</si>
  <si>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</si>
  <si>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</si>
  <si>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</si>
  <si>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</si>
  <si>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</si>
  <si>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</si>
  <si>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</si>
  <si>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</si>
  <si>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</si>
  <si>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</si>
  <si>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</si>
  <si>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</si>
  <si>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</si>
  <si>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</si>
  <si>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</si>
  <si>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</si>
  <si>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</si>
  <si>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</si>
  <si>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</si>
  <si>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</si>
  <si>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</si>
  <si>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</si>
  <si>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</si>
  <si>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</si>
  <si>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</si>
  <si>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</si>
  <si>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</si>
  <si>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</si>
  <si>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</si>
  <si>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</si>
  <si>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</si>
  <si>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</si>
  <si>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</si>
  <si>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</si>
  <si>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</si>
  <si>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</si>
  <si>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</si>
  <si>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</si>
  <si>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</si>
  <si>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</si>
  <si>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</si>
  <si>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</si>
  <si>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</si>
  <si>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</si>
  <si>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</si>
  <si>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</si>
  <si>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</si>
  <si>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</si>
  <si>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</si>
  <si>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</si>
  <si>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</si>
  <si>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</si>
  <si>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</si>
  <si>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</si>
  <si>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</si>
  <si>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</si>
  <si>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</si>
  <si>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</si>
  <si>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</si>
  <si>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</si>
  <si>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</si>
  <si>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</si>
  <si>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</si>
  <si>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</si>
  <si>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</si>
  <si>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</si>
  <si>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</si>
  <si>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</si>
  <si>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</si>
  <si>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</si>
  <si>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</si>
  <si>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</si>
  <si>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</si>
  <si>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</si>
  <si>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</si>
  <si>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</si>
  <si>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</si>
  <si>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</si>
  <si>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</si>
  <si>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</si>
  <si>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</si>
  <si>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</si>
  <si>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</si>
  <si>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</si>
  <si>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</si>
  <si>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</si>
  <si>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</si>
  <si>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</si>
  <si>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</si>
  <si>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</si>
  <si>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</si>
  <si>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</si>
  <si>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</si>
  <si>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</si>
  <si>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</si>
  <si>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</si>
  <si>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</si>
  <si>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</si>
  <si>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</si>
  <si>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</si>
  <si>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</si>
  <si>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</si>
  <si>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</si>
  <si>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</si>
  <si>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</si>
  <si>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</si>
  <si>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</si>
  <si>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</si>
  <si>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</si>
  <si>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</si>
  <si>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</si>
  <si>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</si>
  <si>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</si>
  <si>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</si>
  <si>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</si>
  <si>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</si>
  <si>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</si>
  <si>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</si>
  <si>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</si>
  <si>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</si>
  <si>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</si>
  <si>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</si>
  <si>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</si>
  <si>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</si>
  <si>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</si>
  <si>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</si>
  <si>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</si>
  <si>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</si>
  <si>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</si>
  <si>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</si>
  <si>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</si>
  <si>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</si>
  <si>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</si>
  <si>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</si>
  <si>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</si>
  <si>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</si>
  <si>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</si>
  <si>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</si>
  <si>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</si>
  <si>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</si>
  <si>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</si>
  <si>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</si>
  <si>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</si>
  <si>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</si>
  <si>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</si>
  <si>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</si>
  <si>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</si>
  <si>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</si>
  <si>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</si>
  <si>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</si>
  <si>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</si>
  <si>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</si>
  <si>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</si>
  <si>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</si>
  <si>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</si>
  <si>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</si>
  <si>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</si>
  <si>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</si>
  <si>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</si>
  <si>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</si>
  <si>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</si>
  <si>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</si>
  <si>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</si>
  <si>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</si>
  <si>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</si>
  <si>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</si>
  <si>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</si>
  <si>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</si>
  <si>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</si>
  <si>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</si>
  <si>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</si>
  <si>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</si>
  <si>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</si>
  <si>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</si>
  <si>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</si>
  <si>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</si>
  <si>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</si>
  <si>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</si>
  <si>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</si>
  <si>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</si>
  <si>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</si>
  <si>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</si>
  <si>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</si>
  <si>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</si>
  <si>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</si>
  <si>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</si>
  <si>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</si>
  <si>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</si>
  <si>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</si>
  <si>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</si>
  <si>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</si>
  <si>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</si>
  <si>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</si>
  <si>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</si>
  <si>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</si>
  <si>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</si>
  <si>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</si>
  <si>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</si>
  <si>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</si>
  <si>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</si>
  <si>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</si>
  <si>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</si>
  <si>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</si>
  <si>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</si>
  <si>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</si>
  <si>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</si>
  <si>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</si>
  <si>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</si>
  <si>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</si>
  <si>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</si>
  <si>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</si>
  <si>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</si>
  <si>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</si>
  <si>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</si>
  <si>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</si>
  <si>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</si>
  <si>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</si>
  <si>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</si>
  <si>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</si>
  <si>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</si>
  <si>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</si>
  <si>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</si>
  <si>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</si>
  <si>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</si>
  <si>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</si>
  <si>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</si>
  <si>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</si>
  <si>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</si>
  <si>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</si>
  <si>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</si>
  <si>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</si>
  <si>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</si>
  <si>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</si>
  <si>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</si>
  <si>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</si>
  <si>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</si>
  <si>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</si>
  <si>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</si>
  <si>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</si>
  <si>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</si>
  <si>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</si>
  <si>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</si>
  <si>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</si>
  <si>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</si>
  <si>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</si>
  <si>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</si>
  <si>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</si>
  <si>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</si>
  <si>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</si>
  <si>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</si>
  <si>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</si>
  <si>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</si>
  <si>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</si>
  <si>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</si>
  <si>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</si>
  <si>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</si>
  <si>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</si>
  <si>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</si>
  <si>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</si>
  <si>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</si>
  <si>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</si>
  <si>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</si>
  <si>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</si>
  <si>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</si>
  <si>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</si>
  <si>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</si>
  <si>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</si>
  <si>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</si>
  <si>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</si>
  <si>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</si>
  <si>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</si>
  <si>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</si>
  <si>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</si>
  <si>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</si>
  <si>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</si>
  <si>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</si>
  <si>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</si>
  <si>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</si>
  <si>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</si>
  <si>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</si>
  <si>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</si>
  <si>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</si>
  <si>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</si>
  <si>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</si>
  <si>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</si>
  <si>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</si>
  <si>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</si>
  <si>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</si>
  <si>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</si>
  <si>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</si>
  <si>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</si>
  <si>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</si>
  <si>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</si>
  <si>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</si>
  <si>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</si>
  <si>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</si>
  <si>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</si>
  <si>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</si>
  <si>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</si>
  <si>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</si>
  <si>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</si>
  <si>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</si>
  <si>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</si>
  <si>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</si>
  <si>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</si>
  <si>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</si>
  <si>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</si>
  <si>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</si>
  <si>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</si>
  <si>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</si>
  <si>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</si>
  <si>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</si>
  <si>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</si>
  <si>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</si>
  <si>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</si>
  <si>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</si>
  <si>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</si>
  <si>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</si>
  <si>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</si>
  <si>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</si>
  <si>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</si>
  <si>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</si>
  <si>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</si>
  <si>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</si>
  <si>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</si>
  <si>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</si>
  <si>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</si>
  <si>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</si>
  <si>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</si>
  <si>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</si>
  <si>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</si>
  <si>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</si>
  <si>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</si>
  <si>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</si>
  <si>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</si>
  <si>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</si>
  <si>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</si>
  <si>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</si>
  <si>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</si>
  <si>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</si>
  <si>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</si>
  <si>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</si>
  <si>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</si>
  <si>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</si>
  <si>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</si>
  <si>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</si>
  <si>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</si>
  <si>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</si>
  <si>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</si>
  <si>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</si>
  <si>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</si>
  <si>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</si>
  <si>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</si>
  <si>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</si>
  <si>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</si>
  <si>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</si>
  <si>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</si>
  <si>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</si>
  <si>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</si>
  <si>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</si>
  <si>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</si>
  <si>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</si>
  <si>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</si>
  <si>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</si>
  <si>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</si>
  <si>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</si>
  <si>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</si>
  <si>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</si>
  <si>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</si>
  <si>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</si>
  <si>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</si>
  <si>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</si>
  <si>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</si>
  <si>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</si>
  <si>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</si>
  <si>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</si>
  <si>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</si>
  <si>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</si>
  <si>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</si>
  <si>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</si>
  <si>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</si>
  <si>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</si>
  <si>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</si>
  <si>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</si>
  <si>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</si>
  <si>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</si>
  <si>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</si>
  <si>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</si>
  <si>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</si>
  <si>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</si>
  <si>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</si>
  <si>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</si>
  <si>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</si>
  <si>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</si>
  <si>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</si>
  <si>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</si>
  <si>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</si>
  <si>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</si>
  <si>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</si>
  <si>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</si>
  <si>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</si>
  <si>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</si>
  <si>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</si>
  <si>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</si>
  <si>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</si>
  <si>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</si>
  <si>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</si>
  <si>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</si>
  <si>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</si>
  <si>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</si>
  <si>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</si>
  <si>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</si>
  <si>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</si>
  <si>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</si>
  <si>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</si>
  <si>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</si>
  <si>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</si>
  <si>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</si>
  <si>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</si>
  <si>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</si>
  <si>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</si>
  <si>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</si>
  <si>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</si>
  <si>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</si>
  <si>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</si>
  <si>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</si>
  <si>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</si>
  <si>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</si>
  <si>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</si>
  <si>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</si>
  <si>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</si>
  <si>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</si>
  <si>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</si>
  <si>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</si>
  <si>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</si>
  <si>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</si>
  <si>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</si>
  <si>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</si>
  <si>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</si>
  <si>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</si>
  <si>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</si>
  <si>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</si>
  <si>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</si>
  <si>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</si>
  <si>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</si>
  <si>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</si>
  <si>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</si>
  <si>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</si>
  <si>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</si>
  <si>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</si>
  <si>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</si>
  <si>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</si>
  <si>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</si>
  <si>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</si>
  <si>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</si>
  <si>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</si>
  <si>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</si>
  <si>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</si>
  <si>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</si>
  <si>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</si>
  <si>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</si>
  <si>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</si>
  <si>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</si>
  <si>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</si>
  <si>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</si>
  <si>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</si>
  <si>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</si>
  <si>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</si>
  <si>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</si>
  <si>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</si>
  <si>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</si>
  <si>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</si>
  <si>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</si>
  <si>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</si>
  <si>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</si>
  <si>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</si>
  <si>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</si>
  <si>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</si>
  <si>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</si>
  <si>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</si>
  <si>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</si>
  <si>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</si>
  <si>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</si>
  <si>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</si>
  <si>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</si>
  <si>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</si>
  <si>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</si>
  <si>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</si>
  <si>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</si>
  <si>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</si>
  <si>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</si>
  <si>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</si>
  <si>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</si>
  <si>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</si>
  <si>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</si>
  <si>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</si>
  <si>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</si>
  <si>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</si>
  <si>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</si>
  <si>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</si>
  <si>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</si>
  <si>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</si>
  <si>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</si>
  <si>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</si>
  <si>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</si>
  <si>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</si>
  <si>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</si>
  <si>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</si>
  <si>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</si>
  <si>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</si>
  <si>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</si>
  <si>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</si>
  <si>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</si>
  <si>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</si>
  <si>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</si>
  <si>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</si>
  <si>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</si>
  <si>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</si>
  <si>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</si>
  <si>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</si>
  <si>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</si>
  <si>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</si>
  <si>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</si>
  <si>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</si>
  <si>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</si>
  <si>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</si>
  <si>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</si>
  <si>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</si>
  <si>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</si>
  <si>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</si>
  <si>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</si>
  <si>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</si>
  <si>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</si>
  <si>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</si>
  <si>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</si>
  <si>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</si>
  <si>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</si>
  <si>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</si>
  <si>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</si>
  <si>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</si>
  <si>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</si>
  <si>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</si>
  <si>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</si>
  <si>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</si>
  <si>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</si>
  <si>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</si>
  <si>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</si>
  <si>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</si>
  <si>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</si>
  <si>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</si>
  <si>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</si>
  <si>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</si>
  <si>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</si>
  <si>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</si>
  <si>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</si>
  <si>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</si>
  <si>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</si>
  <si>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</si>
  <si>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</si>
  <si>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</si>
  <si>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</si>
  <si>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</si>
  <si>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</si>
  <si>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</si>
  <si>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</si>
  <si>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</si>
  <si>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</si>
  <si>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</si>
  <si>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</si>
  <si>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</si>
  <si>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</si>
  <si>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</si>
  <si>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</si>
  <si>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</si>
  <si>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</si>
  <si>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</si>
  <si>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</si>
  <si>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</si>
  <si>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</si>
  <si>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</si>
  <si>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</si>
  <si>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</si>
  <si>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</si>
  <si>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</si>
  <si>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</si>
  <si>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</si>
  <si>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</si>
  <si>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</si>
  <si>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</si>
  <si>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</si>
  <si>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</si>
  <si>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</si>
  <si>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</si>
  <si>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</si>
  <si>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</si>
  <si>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</si>
  <si>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</si>
  <si>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</si>
  <si>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</si>
  <si>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</si>
  <si>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</si>
  <si>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</si>
  <si>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</si>
  <si>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</si>
  <si>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</si>
  <si>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</si>
  <si>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</si>
  <si>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</si>
  <si>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</si>
  <si>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</si>
  <si>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</si>
  <si>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</si>
  <si>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</si>
  <si>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</si>
  <si>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</si>
  <si>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</si>
  <si>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</si>
  <si>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</si>
  <si>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</si>
  <si>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</si>
  <si>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</si>
  <si>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</si>
  <si>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</si>
  <si>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</si>
  <si>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</si>
  <si>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</si>
  <si>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</si>
  <si>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</si>
  <si>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</si>
  <si>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</si>
  <si>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</si>
  <si>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</si>
  <si>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</si>
  <si>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</si>
  <si>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</si>
  <si>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</si>
  <si>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</si>
  <si>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</si>
  <si>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</si>
  <si>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</si>
  <si>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</si>
  <si>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</si>
  <si>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</si>
  <si>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</si>
  <si>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</si>
  <si>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</si>
  <si>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</si>
  <si>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</si>
  <si>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</si>
  <si>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</si>
  <si>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</si>
  <si>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</si>
  <si>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</si>
  <si>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</si>
  <si>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</si>
  <si>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</si>
  <si>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</si>
  <si>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</si>
  <si>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</si>
  <si>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</si>
  <si>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</si>
  <si>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</si>
  <si>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</si>
  <si>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</si>
  <si>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</si>
  <si>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</si>
  <si>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</si>
  <si>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</si>
  <si>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</si>
  <si>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</si>
  <si>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</si>
  <si>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</si>
  <si>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</si>
  <si>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</si>
  <si>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</si>
  <si>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</si>
  <si>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</si>
  <si>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</si>
  <si>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</si>
  <si>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</si>
  <si>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</si>
  <si>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</si>
  <si>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</si>
  <si>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</si>
  <si>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</si>
  <si>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</si>
  <si>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</si>
  <si>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</si>
  <si>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</si>
  <si>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</si>
  <si>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</si>
  <si>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</si>
  <si>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</si>
  <si>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</si>
  <si>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</si>
  <si>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</si>
  <si>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</si>
  <si>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</si>
  <si>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</si>
  <si>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</si>
  <si>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</si>
  <si>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</si>
  <si>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</si>
  <si>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</si>
  <si>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</si>
  <si>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</si>
  <si>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</si>
  <si>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</si>
  <si>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</si>
  <si>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</si>
  <si>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</si>
  <si>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</si>
  <si>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</si>
  <si>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</si>
  <si>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</si>
  <si>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</si>
  <si>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</si>
  <si>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</si>
  <si>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</si>
  <si>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</si>
  <si>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</si>
  <si>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</si>
  <si>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</si>
  <si>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</si>
  <si>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</si>
  <si>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</si>
  <si>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</si>
  <si>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</si>
  <si>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</si>
  <si>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</si>
  <si>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</si>
  <si>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</si>
  <si>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</si>
  <si>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</si>
  <si>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</si>
  <si>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</si>
  <si>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</si>
  <si>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</si>
  <si>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</si>
  <si>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</si>
  <si>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</si>
  <si>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</si>
  <si>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</si>
  <si>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</si>
  <si>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</si>
  <si>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</si>
  <si>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</si>
  <si>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</si>
  <si>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</si>
  <si>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</si>
  <si>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</si>
  <si>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</si>
  <si>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</si>
  <si>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</si>
  <si>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</si>
  <si>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</si>
  <si>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</si>
  <si>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</si>
  <si>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</si>
  <si>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</si>
  <si>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</si>
  <si>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</si>
  <si>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</si>
  <si>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</si>
  <si>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</si>
  <si>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</si>
  <si>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</si>
  <si>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</si>
  <si>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</si>
  <si>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</si>
  <si>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</si>
  <si>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</si>
  <si>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</si>
  <si>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</si>
  <si>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</si>
  <si>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</si>
  <si>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</si>
  <si>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</si>
  <si>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</si>
  <si>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</si>
  <si>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</si>
  <si>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</si>
  <si>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</si>
  <si>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</si>
  <si>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</si>
  <si>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</si>
  <si>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</si>
  <si>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</si>
  <si>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</si>
  <si>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</si>
  <si>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</si>
  <si>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</si>
  <si>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</si>
  <si>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</si>
  <si>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</si>
  <si>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</si>
  <si>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</si>
  <si>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</si>
  <si>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</si>
  <si>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</si>
  <si>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</si>
  <si>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</si>
  <si>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</si>
  <si>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</si>
  <si>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</si>
  <si>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</si>
  <si>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</si>
  <si>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</si>
  <si>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</si>
  <si>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</si>
  <si>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</si>
  <si>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</si>
  <si>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</si>
  <si>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</si>
  <si>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</si>
  <si>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</si>
  <si>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</si>
  <si>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</si>
  <si>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</si>
  <si>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</si>
  <si>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</si>
  <si>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</si>
  <si>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</si>
  <si>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</si>
  <si>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</si>
  <si>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</si>
  <si>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</si>
  <si>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</si>
  <si>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</si>
  <si>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</si>
  <si>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</si>
  <si>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</si>
  <si>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</si>
  <si>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</si>
  <si>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</si>
  <si>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</si>
  <si>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</si>
  <si>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</si>
  <si>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</si>
  <si>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</si>
  <si>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</si>
  <si>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</si>
  <si>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</si>
  <si>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</si>
  <si>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</si>
  <si>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</si>
  <si>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</si>
  <si>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</si>
  <si>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</si>
  <si>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</si>
  <si>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</si>
  <si>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</si>
  <si>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</si>
  <si>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</si>
  <si>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</si>
  <si>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</si>
  <si>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</si>
  <si>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</si>
  <si>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</si>
  <si>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</si>
  <si>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</si>
  <si>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</si>
  <si>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</si>
  <si>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</si>
  <si>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</si>
  <si>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</si>
  <si>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</si>
  <si>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</si>
  <si>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</si>
  <si>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</si>
  <si>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</si>
  <si>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</si>
  <si>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</si>
  <si>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</si>
  <si>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</si>
  <si>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</si>
  <si>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</si>
  <si>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</si>
  <si>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</si>
  <si>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</si>
  <si>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</si>
  <si>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</si>
  <si>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</si>
  <si>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</si>
  <si>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</si>
  <si>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</si>
  <si>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</si>
  <si>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</si>
  <si>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</si>
  <si>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</si>
  <si>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</si>
  <si>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</si>
  <si>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</si>
  <si>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</si>
  <si>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</si>
  <si>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</si>
  <si>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</si>
  <si>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</si>
  <si>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</si>
  <si>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</si>
  <si>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</si>
  <si>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</si>
  <si>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</si>
  <si>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</si>
  <si>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</si>
  <si>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</si>
  <si>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</si>
  <si>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</si>
  <si>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</si>
  <si>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</si>
  <si>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</si>
  <si>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</si>
  <si>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</si>
  <si>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</si>
  <si>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</si>
  <si>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</si>
  <si>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</si>
  <si>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</si>
  <si>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</si>
  <si>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</si>
  <si>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</si>
  <si>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</si>
  <si>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</si>
  <si>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</si>
  <si>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</si>
  <si>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</si>
  <si>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</si>
  <si>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</si>
  <si>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</si>
  <si>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</si>
  <si>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</si>
  <si>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</si>
  <si>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</si>
  <si>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</si>
  <si>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</si>
  <si>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</si>
  <si>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</si>
  <si>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</si>
  <si>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</si>
  <si>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</si>
  <si>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</si>
  <si>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</si>
  <si>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</si>
  <si>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</si>
  <si>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</si>
  <si>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</si>
  <si>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</si>
  <si>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</si>
  <si>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</si>
  <si>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</si>
  <si>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</si>
  <si>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</si>
  <si>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</si>
  <si>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</si>
  <si>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</si>
  <si>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</si>
  <si>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</si>
  <si>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</si>
  <si>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</si>
  <si>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</si>
  <si>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</si>
  <si>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</si>
  <si>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</si>
  <si>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</si>
  <si>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</si>
  <si>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</si>
  <si>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</si>
  <si>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</si>
  <si>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</si>
  <si>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</si>
  <si>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</si>
  <si>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</si>
  <si>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</si>
  <si>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</si>
  <si>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</si>
  <si>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</si>
  <si>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</si>
  <si>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</si>
  <si>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</si>
  <si>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</si>
  <si>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</si>
  <si>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</si>
  <si>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</si>
  <si>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</si>
  <si>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</si>
  <si>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</si>
  <si>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</si>
  <si>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</si>
  <si>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</si>
  <si>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</si>
  <si>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</si>
  <si>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</si>
  <si>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</si>
  <si>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</si>
  <si>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</si>
  <si>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</si>
  <si>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</si>
  <si>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</si>
  <si>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</si>
  <si>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</si>
  <si>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</si>
  <si>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</si>
  <si>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</si>
  <si>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</si>
  <si>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</si>
  <si>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</si>
  <si>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</si>
  <si>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</si>
  <si>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</si>
  <si>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</si>
  <si>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</si>
  <si>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</si>
  <si>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</si>
  <si>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</si>
  <si>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</si>
  <si>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</si>
  <si>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</si>
  <si>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</si>
  <si>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</si>
  <si>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</si>
  <si>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</si>
  <si>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</si>
  <si>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</si>
  <si>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</si>
  <si>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</si>
  <si>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</si>
  <si>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</si>
  <si>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</si>
  <si>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</si>
  <si>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</si>
  <si>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</si>
  <si>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</si>
  <si>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</si>
  <si>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</si>
  <si>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</si>
  <si>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</si>
  <si>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</si>
  <si>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</si>
  <si>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</si>
  <si>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</si>
  <si>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</si>
  <si>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</si>
  <si>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</si>
  <si>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</si>
  <si>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</si>
  <si>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</si>
  <si>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</si>
  <si>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</si>
  <si>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</si>
  <si>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</si>
  <si>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</si>
  <si>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</si>
  <si>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</si>
  <si>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</si>
  <si>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</si>
  <si>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</si>
  <si>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</si>
  <si>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</si>
  <si>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</si>
  <si>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</si>
  <si>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</si>
  <si>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</si>
  <si>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</si>
  <si>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</si>
  <si>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</si>
  <si>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</si>
  <si>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</si>
  <si>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</si>
  <si>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</si>
  <si>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</si>
  <si>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</si>
  <si>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</si>
  <si>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</si>
  <si>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</si>
  <si>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</si>
  <si>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</si>
  <si>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</si>
  <si>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</si>
  <si>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</si>
  <si>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</si>
  <si>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</si>
  <si>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</si>
  <si>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</si>
  <si>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</si>
  <si>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</si>
  <si>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</si>
  <si>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</si>
  <si>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</si>
  <si>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</si>
  <si>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</si>
  <si>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</si>
  <si>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</si>
  <si>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</si>
  <si>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</si>
  <si>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</si>
  <si>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</si>
  <si>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</si>
  <si>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</si>
  <si>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</si>
  <si>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</si>
  <si>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</si>
  <si>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</si>
  <si>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</si>
  <si>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</si>
  <si>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</si>
  <si>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</si>
  <si>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</si>
  <si>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</si>
  <si>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</si>
  <si>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</si>
  <si>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</si>
  <si>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</si>
  <si>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</si>
  <si>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</si>
  <si>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</si>
  <si>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</si>
  <si>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</si>
  <si>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</si>
  <si>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</si>
  <si>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</si>
  <si>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</si>
  <si>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</si>
  <si>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</si>
  <si>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</si>
  <si>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</si>
  <si>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</si>
  <si>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</si>
  <si>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</si>
  <si>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</si>
  <si>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</si>
  <si>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</si>
  <si>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</si>
  <si>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</si>
  <si>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</si>
  <si>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</si>
  <si>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</si>
  <si>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</si>
  <si>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</si>
  <si>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</si>
  <si>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</si>
  <si>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</si>
  <si>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</si>
  <si>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</si>
  <si>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</si>
  <si>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</si>
  <si>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</si>
  <si>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</si>
  <si>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</si>
  <si>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</si>
  <si>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</si>
  <si>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</si>
  <si>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</si>
  <si>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</si>
  <si>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</si>
  <si>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</si>
  <si>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</si>
  <si>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</si>
  <si>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</si>
  <si>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</si>
  <si>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</si>
  <si>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</si>
  <si>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</si>
  <si>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</si>
  <si>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</si>
  <si>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</si>
  <si>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</si>
  <si>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</si>
  <si>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</si>
  <si>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</si>
  <si>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</si>
  <si>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</si>
  <si>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</si>
  <si>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</si>
  <si>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</si>
  <si>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</si>
  <si>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</si>
  <si>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</si>
  <si>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</si>
  <si>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</si>
  <si>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</si>
  <si>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</si>
  <si>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</si>
  <si>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</si>
  <si>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</si>
  <si>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</si>
  <si>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</si>
  <si>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</si>
  <si>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</si>
  <si>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</si>
  <si>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</si>
  <si>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</si>
  <si>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</si>
  <si>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</si>
  <si>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</si>
  <si>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</si>
  <si>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</si>
  <si>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</si>
  <si>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</si>
  <si>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</si>
  <si>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</si>
  <si>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</si>
  <si>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</si>
  <si>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</si>
  <si>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</si>
  <si>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</si>
  <si>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</si>
  <si>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</si>
  <si>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</si>
  <si>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</si>
  <si>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</si>
  <si>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</si>
  <si>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</si>
  <si>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</si>
  <si>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</si>
  <si>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</si>
  <si>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</si>
  <si>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</si>
  <si>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</si>
  <si>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</si>
  <si>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</si>
  <si>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</si>
  <si>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</si>
  <si>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</si>
  <si>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</si>
  <si>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</si>
  <si>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</si>
  <si>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</si>
  <si>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</si>
  <si>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</si>
  <si>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</si>
  <si>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</si>
  <si>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</si>
  <si>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</si>
  <si>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</si>
  <si>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</si>
  <si>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</si>
  <si>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</si>
  <si>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</si>
  <si>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</si>
  <si>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</si>
  <si>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</si>
  <si>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</si>
  <si>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</si>
  <si>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</si>
  <si>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</si>
  <si>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</si>
  <si>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</si>
  <si>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</si>
  <si>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</si>
  <si>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</si>
  <si>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</si>
  <si>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</si>
  <si>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</si>
  <si>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</si>
  <si>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</si>
  <si>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</si>
  <si>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</si>
  <si>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</si>
  <si>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</si>
  <si>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</si>
  <si>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</si>
  <si>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</si>
  <si>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</si>
  <si>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</si>
  <si>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</si>
  <si>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</si>
  <si>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</si>
  <si>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</si>
  <si>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</si>
  <si>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</si>
  <si>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</si>
  <si>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</si>
  <si>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</si>
  <si>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</si>
  <si>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</si>
  <si>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</si>
  <si>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</si>
  <si>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</si>
  <si>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</si>
  <si>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</si>
  <si>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</si>
  <si>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</si>
  <si>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</si>
  <si>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</si>
  <si>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</si>
  <si>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</si>
  <si>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</si>
  <si>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</si>
  <si>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</si>
  <si>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</si>
  <si>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</si>
  <si>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</si>
  <si>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</si>
  <si>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</si>
  <si>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</si>
  <si>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</si>
  <si>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</si>
  <si>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</si>
  <si>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</si>
  <si>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</si>
  <si>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</si>
  <si>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</si>
  <si>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</si>
  <si>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</si>
  <si>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</si>
  <si>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</si>
  <si>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</si>
  <si>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</si>
  <si>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</si>
  <si>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</si>
  <si>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</si>
  <si>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</si>
  <si>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</si>
  <si>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</si>
  <si>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</si>
  <si>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</si>
  <si>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</si>
  <si>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</si>
  <si>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</si>
  <si>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</si>
  <si>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</si>
  <si>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</si>
  <si>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</si>
  <si>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</si>
  <si>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</si>
  <si>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</si>
  <si>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</si>
  <si>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</si>
  <si>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</si>
  <si>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</si>
  <si>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</si>
  <si>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</si>
  <si>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</si>
  <si>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</si>
  <si>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</si>
  <si>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</si>
  <si>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</si>
  <si>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</si>
  <si>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</si>
  <si>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</si>
  <si>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</si>
  <si>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</si>
  <si>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</si>
  <si>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</si>
  <si>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</si>
  <si>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</si>
  <si>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</si>
  <si>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</si>
  <si>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</si>
  <si>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</si>
  <si>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</si>
  <si>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</si>
  <si>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</si>
  <si>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</si>
  <si>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</si>
  <si>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</si>
  <si>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</si>
  <si>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</si>
  <si>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</si>
  <si>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</si>
  <si>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</si>
  <si>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</si>
  <si>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</si>
  <si>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</si>
  <si>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</si>
  <si>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</si>
  <si>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</si>
  <si>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</si>
  <si>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</si>
  <si>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</si>
  <si>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</si>
  <si>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</si>
  <si>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</si>
  <si>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</si>
  <si>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</si>
  <si>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</si>
  <si>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</si>
  <si>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</si>
  <si>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</si>
  <si>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</si>
  <si>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</si>
  <si>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</si>
  <si>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</si>
  <si>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</si>
  <si>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</si>
  <si>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</si>
  <si>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</si>
  <si>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</si>
  <si>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</si>
  <si>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</si>
  <si>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</si>
  <si>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</si>
  <si>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</si>
  <si>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</si>
  <si>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</si>
  <si>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</si>
  <si>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</si>
  <si>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</si>
  <si>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</si>
  <si>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</si>
  <si>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</si>
  <si>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</si>
  <si>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</si>
  <si>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</si>
  <si>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</si>
  <si>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</si>
  <si>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</si>
  <si>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</si>
  <si>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</si>
  <si>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</si>
  <si>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</si>
  <si>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</si>
  <si>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</si>
  <si>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</si>
  <si>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</si>
  <si>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</si>
  <si>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</si>
  <si>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</si>
  <si>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</si>
  <si>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</si>
  <si>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</si>
  <si>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</si>
  <si>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</si>
  <si>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</si>
  <si>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</si>
  <si>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</si>
  <si>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</si>
  <si>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</si>
  <si>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</si>
  <si>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</si>
  <si>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</si>
  <si>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</si>
  <si>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</si>
  <si>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</si>
  <si>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</si>
  <si>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</si>
  <si>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</si>
  <si>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</si>
  <si>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</si>
  <si>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</si>
  <si>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</si>
  <si>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</si>
  <si>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</si>
  <si>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</si>
  <si>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</si>
  <si>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</si>
  <si>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</si>
  <si>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</si>
  <si>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</si>
  <si>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</si>
  <si>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</si>
  <si>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</si>
  <si>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</si>
  <si>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</si>
  <si>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</si>
  <si>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</si>
  <si>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</si>
  <si>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</si>
  <si>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</si>
  <si>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</si>
  <si>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</si>
  <si>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</si>
  <si>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</si>
  <si>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</si>
  <si>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</si>
  <si>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</si>
  <si>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</si>
  <si>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</si>
  <si>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</si>
  <si>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</si>
  <si>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</si>
  <si>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</si>
  <si>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</si>
  <si>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</si>
  <si>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</si>
  <si>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</si>
  <si>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</si>
  <si>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</si>
  <si>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</si>
  <si>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</si>
  <si>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</si>
  <si>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</si>
  <si>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</si>
  <si>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</si>
  <si>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</si>
  <si>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</si>
  <si>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</si>
  <si>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</si>
  <si>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</si>
  <si>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</si>
  <si>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</si>
  <si>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</si>
  <si>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</si>
  <si>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</si>
  <si>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</si>
  <si>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</si>
  <si>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</si>
  <si>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</si>
  <si>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</si>
  <si>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</si>
  <si>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</si>
  <si>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</si>
  <si>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</si>
  <si>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</si>
  <si>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</si>
  <si>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</si>
  <si>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</si>
  <si>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</si>
  <si>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</si>
  <si>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</si>
  <si>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</si>
  <si>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</si>
  <si>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</si>
  <si>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</si>
  <si>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</si>
  <si>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</si>
  <si>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</si>
  <si>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</si>
  <si>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</si>
  <si>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</si>
  <si>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</si>
  <si>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</si>
  <si>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</si>
  <si>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</si>
  <si>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</si>
  <si>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</si>
  <si>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</si>
  <si>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</si>
  <si>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</si>
  <si>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</si>
  <si>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</si>
  <si>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</si>
  <si>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</si>
  <si>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</si>
  <si>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</si>
  <si>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</si>
  <si>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</si>
  <si>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</si>
  <si>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</si>
  <si>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</si>
  <si>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</si>
  <si>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</si>
  <si>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</si>
  <si>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</si>
  <si>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</si>
  <si>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</si>
  <si>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</si>
  <si>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</si>
  <si>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</si>
  <si>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</si>
  <si>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</si>
  <si>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</si>
  <si>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</si>
  <si>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</si>
  <si>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</si>
  <si>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</si>
  <si>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</si>
  <si>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</si>
  <si>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</si>
  <si>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</si>
  <si>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</si>
  <si>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</si>
  <si>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</si>
  <si>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</si>
  <si>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</si>
  <si>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</si>
  <si>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</si>
  <si>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</si>
  <si>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</si>
  <si>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</si>
  <si>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</si>
  <si>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</si>
  <si>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</si>
  <si>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</si>
  <si>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</si>
  <si>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</si>
  <si>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</si>
  <si>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</si>
  <si>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</si>
  <si>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</si>
  <si>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</si>
  <si>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</si>
  <si>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</si>
  <si>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</si>
  <si>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</si>
  <si>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</si>
  <si>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</si>
  <si>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</si>
  <si>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</si>
  <si>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</si>
  <si>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</si>
  <si>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</si>
  <si>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</si>
  <si>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</si>
  <si>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</si>
  <si>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</si>
  <si>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</si>
  <si>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</si>
  <si>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</si>
  <si>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</si>
  <si>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</si>
  <si>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</si>
  <si>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</si>
  <si>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</si>
  <si>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</si>
  <si>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</si>
  <si>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</si>
  <si>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</si>
  <si>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</si>
  <si>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</si>
  <si>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</si>
  <si>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</si>
  <si>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</si>
  <si>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</si>
  <si>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</si>
  <si>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</si>
  <si>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</si>
  <si>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</si>
  <si>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</si>
  <si>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</si>
  <si>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</si>
  <si>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</si>
  <si>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</si>
  <si>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</si>
  <si>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</si>
  <si>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</si>
  <si>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</si>
  <si>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</si>
  <si>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</si>
  <si>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</si>
  <si>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</si>
  <si>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</si>
  <si>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</si>
  <si>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</si>
  <si>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</si>
  <si>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</si>
  <si>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</si>
  <si>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</si>
  <si>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</si>
  <si>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</si>
  <si>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</si>
  <si>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</si>
  <si>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</si>
  <si>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</si>
  <si>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</si>
  <si>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</si>
  <si>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</si>
  <si>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</si>
  <si>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</si>
  <si>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</si>
  <si>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</si>
  <si>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</si>
  <si>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</si>
  <si>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</si>
  <si>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</si>
  <si>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</si>
  <si>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</si>
  <si>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</si>
  <si>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</si>
  <si>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</si>
  <si>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</si>
  <si>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</si>
  <si>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</si>
  <si>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</si>
  <si>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</si>
  <si>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</si>
  <si>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</si>
  <si>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</si>
  <si>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</si>
  <si>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</si>
  <si>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</si>
  <si>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</si>
  <si>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</si>
  <si>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</si>
  <si>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</si>
  <si>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</si>
  <si>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</si>
  <si>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</si>
  <si>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</si>
  <si>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</si>
  <si>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</si>
  <si>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</si>
  <si>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</si>
  <si>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</si>
  <si>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</si>
  <si>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</si>
  <si>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</si>
  <si>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</si>
  <si>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</si>
  <si>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</si>
  <si>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</si>
  <si>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</si>
  <si>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</si>
  <si>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</si>
  <si>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</si>
  <si>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</si>
  <si>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</si>
  <si>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</si>
  <si>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</si>
  <si>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</si>
  <si>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</si>
  <si>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</si>
  <si>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</si>
  <si>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</si>
  <si>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</si>
  <si>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</si>
  <si>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</si>
  <si>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</si>
  <si>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</si>
  <si>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</si>
  <si>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</si>
  <si>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</si>
  <si>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</si>
  <si>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</si>
  <si>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</si>
  <si>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</si>
  <si>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</si>
  <si>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</si>
  <si>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</si>
  <si>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</si>
  <si>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</si>
  <si>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</si>
  <si>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</si>
  <si>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</si>
  <si>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</si>
  <si>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</si>
  <si>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</si>
  <si>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</si>
  <si>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</si>
  <si>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</si>
  <si>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</si>
  <si>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</si>
  <si>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</si>
  <si>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</si>
  <si>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</si>
  <si>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</si>
  <si>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</si>
  <si>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</si>
  <si>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</si>
  <si>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</si>
  <si>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</si>
  <si>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</si>
  <si>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</si>
  <si>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</si>
  <si>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</si>
  <si>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</si>
  <si>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</si>
  <si>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</si>
  <si>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</si>
  <si>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</si>
  <si>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</si>
  <si>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</si>
  <si>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</si>
  <si>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</si>
  <si>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</si>
  <si>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</si>
  <si>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</si>
  <si>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</si>
  <si>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</si>
  <si>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</si>
  <si>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</si>
  <si>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</si>
  <si>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</si>
  <si>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</si>
  <si>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</si>
  <si>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</si>
  <si>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</si>
  <si>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</si>
  <si>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</si>
  <si>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</si>
  <si>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</si>
  <si>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</si>
  <si>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</si>
  <si>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</si>
  <si>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</si>
  <si>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</si>
  <si>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</si>
  <si>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</si>
  <si>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</si>
  <si>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</si>
  <si>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</si>
  <si>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</si>
  <si>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</si>
  <si>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</si>
  <si>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</si>
  <si>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</si>
  <si>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</si>
  <si>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</si>
  <si>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</si>
  <si>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</si>
  <si>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</si>
  <si>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</si>
  <si>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</si>
  <si>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</si>
  <si>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</si>
  <si>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</si>
  <si>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</si>
  <si>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</si>
  <si>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</si>
  <si>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</si>
  <si>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</si>
  <si>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</si>
  <si>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</si>
  <si>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</si>
  <si>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</si>
  <si>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</si>
  <si>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</si>
  <si>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</si>
  <si>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</si>
  <si>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</si>
  <si>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</si>
  <si>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</si>
  <si>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</si>
  <si>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</si>
  <si>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</si>
  <si>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</si>
  <si>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</si>
  <si>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</si>
  <si>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</si>
  <si>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</si>
  <si>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</si>
  <si>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</si>
  <si>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</si>
  <si>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</si>
  <si>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</si>
  <si>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</si>
  <si>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</si>
  <si>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</si>
  <si>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</si>
  <si>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</si>
  <si>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</si>
  <si>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</si>
  <si>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</si>
  <si>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</si>
  <si>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</si>
  <si>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</si>
  <si>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</si>
  <si>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</si>
  <si>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</si>
  <si>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</si>
  <si>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</si>
  <si>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</si>
  <si>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</si>
  <si>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</si>
  <si>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</si>
  <si>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</si>
  <si>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</si>
  <si>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</si>
  <si>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</si>
  <si>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</si>
  <si>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</si>
  <si>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</si>
  <si>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</si>
  <si>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</si>
  <si>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</si>
  <si>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</si>
  <si>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</si>
  <si>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</si>
  <si>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</si>
  <si>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</si>
  <si>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</si>
  <si>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</si>
  <si>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</si>
  <si>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</si>
  <si>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</si>
  <si>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</si>
  <si>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</si>
  <si>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</si>
  <si>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</si>
  <si>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</si>
  <si>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</si>
  <si>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</si>
  <si>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</si>
  <si>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</si>
  <si>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</si>
  <si>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</si>
  <si>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</si>
  <si>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</si>
  <si>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</si>
  <si>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</si>
  <si>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</si>
  <si>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</si>
  <si>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</si>
  <si>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</si>
  <si>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</si>
  <si>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</si>
  <si>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</si>
  <si>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</si>
  <si>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</si>
  <si>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</si>
  <si>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</si>
  <si>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</si>
  <si>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</si>
  <si>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</si>
  <si>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</si>
  <si>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</si>
  <si>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</si>
  <si>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</si>
  <si>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</si>
  <si>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</si>
  <si>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</si>
  <si>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</si>
  <si>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</si>
  <si>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</si>
  <si>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</si>
  <si>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</si>
  <si>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</si>
  <si>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</si>
  <si>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</si>
  <si>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</si>
  <si>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</si>
  <si>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</si>
  <si>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</si>
  <si>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</si>
  <si>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</si>
  <si>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</si>
  <si>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</si>
  <si>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</si>
  <si>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</si>
  <si>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</si>
  <si>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</si>
  <si>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</si>
  <si>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</si>
  <si>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</si>
  <si>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</si>
  <si>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</si>
  <si>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</si>
  <si>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</si>
  <si>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</si>
  <si>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</si>
  <si>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</si>
  <si>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</si>
  <si>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</si>
  <si>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</si>
  <si>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</si>
  <si>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</si>
  <si>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</si>
  <si>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</si>
  <si>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</si>
  <si>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</si>
  <si>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</si>
  <si>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</si>
  <si>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</si>
  <si>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</si>
  <si>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</si>
  <si>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</si>
  <si>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</si>
  <si>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</si>
  <si>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</si>
  <si>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</si>
  <si>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</si>
  <si>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</si>
  <si>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</si>
  <si>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</si>
  <si>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</si>
  <si>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</si>
  <si>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</si>
  <si>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</si>
  <si>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</si>
  <si>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</si>
  <si>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</si>
  <si>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</si>
  <si>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</si>
  <si>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</si>
  <si>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</si>
  <si>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</si>
  <si>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</si>
  <si>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</si>
  <si>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</si>
  <si>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</si>
  <si>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</si>
  <si>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</si>
  <si>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</si>
  <si>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</si>
  <si>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</si>
  <si>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</si>
  <si>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</si>
  <si>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</si>
  <si>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</si>
  <si>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</si>
  <si>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</si>
  <si>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</si>
  <si>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</si>
  <si>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</si>
  <si>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</si>
  <si>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</si>
  <si>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</si>
  <si>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</si>
  <si>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</si>
  <si>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</si>
  <si>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</si>
  <si>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</si>
  <si>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</si>
  <si>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</si>
  <si>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</si>
  <si>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</si>
  <si>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</si>
  <si>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</si>
  <si>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</si>
  <si>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</si>
  <si>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</si>
  <si>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</si>
  <si>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</si>
  <si>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</si>
  <si>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</si>
  <si>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</si>
  <si>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</si>
  <si>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</si>
  <si>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</si>
  <si>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</si>
  <si>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</si>
  <si>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</si>
  <si>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</si>
  <si>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</si>
  <si>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</si>
  <si>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</si>
  <si>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</si>
  <si>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</si>
  <si>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</si>
  <si>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</si>
  <si>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</si>
  <si>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</si>
  <si>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</si>
  <si>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</si>
  <si>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</si>
  <si>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</si>
  <si>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</si>
  <si>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</si>
  <si>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</si>
  <si>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</si>
  <si>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</si>
  <si>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</si>
  <si>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</si>
  <si>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</si>
  <si>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</si>
  <si>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</si>
  <si>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</si>
  <si>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</si>
  <si>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</si>
  <si>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</si>
  <si>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</si>
  <si>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</si>
  <si>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</si>
  <si>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</si>
  <si>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</si>
  <si>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</si>
  <si>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</si>
  <si>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</si>
  <si>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</si>
  <si>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</si>
  <si>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</si>
  <si>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</si>
  <si>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</si>
  <si>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</si>
  <si>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</si>
  <si>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</si>
  <si>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</si>
  <si>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</si>
  <si>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</si>
  <si>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</si>
  <si>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</si>
  <si>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</si>
  <si>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</si>
  <si>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</si>
  <si>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</si>
  <si>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</si>
  <si>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</si>
  <si>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</si>
  <si>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</si>
  <si>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</si>
  <si>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</si>
  <si>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</si>
  <si>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</si>
  <si>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</si>
  <si>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</si>
  <si>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</si>
  <si>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</si>
  <si>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</si>
  <si>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</si>
  <si>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</si>
  <si>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</si>
  <si>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</si>
  <si>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</si>
  <si>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</si>
  <si>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</si>
  <si>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</si>
  <si>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</si>
  <si>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</si>
  <si>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</si>
  <si>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</si>
  <si>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</si>
  <si>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</si>
  <si>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</si>
  <si>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</si>
  <si>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</si>
  <si>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</si>
  <si>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</si>
  <si>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</si>
  <si>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</si>
  <si>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</si>
  <si>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</si>
  <si>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</si>
  <si>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</si>
  <si>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</si>
  <si>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</si>
  <si>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</si>
  <si>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</si>
  <si>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</si>
  <si>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</si>
  <si>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</si>
  <si>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</si>
  <si>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</si>
  <si>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</si>
  <si>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</si>
  <si>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</si>
  <si>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</si>
  <si>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</si>
  <si>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</si>
  <si>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</si>
  <si>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</si>
  <si>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</si>
  <si>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</si>
  <si>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</si>
  <si>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</si>
  <si>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</si>
  <si>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</si>
  <si>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</si>
  <si>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</si>
  <si>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</si>
  <si>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</si>
  <si>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</si>
  <si>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</si>
  <si>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</si>
  <si>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</si>
  <si>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</si>
  <si>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</si>
  <si>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</si>
  <si>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</si>
  <si>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</si>
  <si>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</si>
  <si>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</si>
  <si>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</si>
  <si>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</si>
  <si>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</si>
  <si>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</si>
  <si>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</si>
  <si>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</si>
  <si>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</si>
  <si>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</si>
  <si>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</si>
  <si>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</si>
  <si>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</si>
  <si>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</si>
  <si>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</si>
  <si>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</si>
  <si>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</si>
  <si>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</si>
  <si>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</si>
  <si>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</si>
  <si>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</si>
  <si>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</si>
  <si>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</si>
  <si>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</si>
  <si>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</si>
  <si>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</si>
  <si>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</si>
  <si>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</si>
  <si>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</si>
  <si>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</si>
  <si>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</si>
  <si>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</si>
  <si>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</si>
  <si>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</si>
  <si>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</si>
  <si>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</si>
  <si>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</si>
  <si>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</si>
  <si>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</si>
  <si>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</si>
  <si>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</si>
  <si>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</si>
  <si>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</si>
  <si>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</si>
  <si>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</si>
  <si>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</si>
  <si>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</si>
  <si>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</si>
  <si>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</si>
  <si>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</si>
  <si>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</si>
  <si>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</si>
  <si>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</si>
  <si>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</si>
  <si>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</si>
  <si>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</si>
  <si>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</si>
  <si>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</si>
  <si>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</si>
  <si>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</si>
  <si>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</si>
  <si>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</si>
  <si>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</si>
  <si>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</si>
  <si>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</si>
  <si>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</si>
  <si>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</si>
  <si>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</si>
  <si>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</si>
  <si>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</si>
  <si>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</si>
  <si>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</si>
  <si>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</si>
  <si>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</si>
  <si>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</si>
  <si>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</si>
  <si>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</si>
  <si>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</si>
  <si>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</si>
  <si>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</si>
  <si>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</si>
  <si>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</si>
  <si>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</si>
  <si>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</si>
  <si>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</si>
  <si>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</si>
  <si>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</si>
  <si>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</si>
  <si>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</si>
  <si>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</si>
  <si>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</si>
  <si>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</si>
  <si>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</si>
  <si>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</si>
  <si>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</si>
  <si>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</si>
  <si>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</si>
  <si>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</si>
  <si>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</si>
  <si>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</si>
  <si>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</si>
  <si>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</si>
  <si>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</si>
  <si>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</si>
  <si>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</si>
  <si>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</si>
  <si>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</si>
  <si>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</si>
  <si>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</si>
  <si>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</si>
  <si>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</si>
  <si>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</si>
  <si>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</si>
  <si>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</si>
  <si>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</si>
  <si>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</si>
  <si>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</si>
  <si>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</si>
  <si>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</si>
  <si>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</si>
  <si>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</si>
  <si>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</si>
  <si>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</si>
  <si>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</si>
  <si>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</si>
  <si>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</si>
  <si>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</si>
  <si>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</si>
  <si>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</si>
  <si>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</si>
  <si>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</si>
  <si>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</si>
  <si>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</si>
  <si>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</si>
  <si>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</si>
  <si>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</si>
  <si>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</si>
  <si>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</si>
  <si>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</si>
  <si>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</si>
  <si>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</si>
  <si>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</si>
  <si>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</si>
  <si>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</si>
  <si>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</si>
  <si>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</si>
  <si>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</si>
  <si>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</si>
  <si>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</si>
  <si>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</si>
  <si>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</si>
  <si>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</si>
  <si>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</si>
  <si>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</si>
  <si>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</si>
  <si>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</si>
  <si>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</si>
  <si>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</si>
  <si>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</si>
  <si>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</si>
  <si>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</si>
  <si>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</si>
  <si>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</si>
  <si>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</si>
  <si>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</si>
  <si>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</si>
  <si>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</si>
  <si>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</si>
  <si>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</si>
  <si>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</si>
  <si>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</si>
  <si>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</si>
  <si>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</si>
  <si>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</si>
  <si>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</si>
  <si>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</si>
  <si>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</si>
  <si>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</si>
  <si>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</si>
  <si>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</si>
  <si>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</si>
  <si>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</si>
  <si>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</si>
  <si>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</si>
  <si>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</si>
  <si>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</si>
  <si>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</si>
  <si>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</si>
  <si>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</si>
  <si>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</si>
  <si>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</si>
  <si>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</si>
  <si>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</si>
  <si>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</si>
  <si>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</si>
  <si>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</si>
  <si>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</si>
  <si>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</si>
  <si>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</si>
  <si>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</si>
  <si>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</si>
  <si>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</si>
  <si>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</si>
  <si>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</si>
  <si>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</si>
  <si>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</si>
  <si>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</si>
  <si>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</si>
  <si>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</si>
  <si>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</si>
  <si>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</si>
  <si>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</si>
  <si>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</si>
  <si>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</si>
  <si>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</si>
  <si>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</si>
  <si>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</si>
  <si>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</si>
  <si>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</si>
  <si>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</si>
  <si>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</si>
  <si>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</si>
  <si>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</si>
  <si>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</si>
  <si>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</si>
  <si>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</si>
  <si>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</si>
  <si>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</si>
  <si>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</si>
  <si>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</si>
  <si>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</si>
  <si>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</si>
  <si>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</si>
  <si>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</si>
  <si>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</si>
  <si>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</si>
  <si>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</si>
  <si>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</si>
  <si>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</si>
  <si>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</si>
  <si>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</si>
  <si>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</si>
  <si>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</si>
  <si>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</si>
  <si>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</si>
  <si>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</si>
  <si>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</si>
  <si>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</si>
  <si>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</si>
  <si>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</si>
  <si>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</si>
  <si>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</si>
  <si>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</si>
  <si>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</si>
  <si>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</si>
  <si>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</si>
  <si>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</si>
  <si>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</si>
  <si>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</si>
  <si>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</si>
  <si>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</si>
  <si>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</si>
  <si>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</si>
  <si>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</si>
  <si>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</si>
  <si>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</si>
  <si>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</si>
  <si>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</si>
  <si>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</si>
  <si>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</si>
  <si>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</si>
  <si>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</si>
  <si>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</si>
  <si>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</si>
  <si>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</si>
  <si>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</si>
  <si>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</si>
  <si>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</si>
  <si>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</si>
  <si>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</si>
  <si>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</si>
  <si>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</si>
  <si>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</si>
  <si>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</si>
  <si>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</si>
  <si>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</si>
  <si>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</si>
  <si>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</si>
  <si>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</si>
  <si>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</si>
  <si>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</si>
  <si>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</si>
  <si>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</si>
  <si>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</si>
  <si>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</si>
  <si>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</si>
  <si>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</si>
  <si>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</si>
  <si>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</si>
  <si>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</si>
  <si>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</si>
  <si>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</si>
  <si>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</si>
  <si>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</si>
  <si>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</si>
  <si>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</si>
  <si>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</si>
  <si>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</si>
  <si>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</si>
  <si>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</si>
  <si>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</si>
  <si>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</si>
  <si>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</si>
  <si>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</si>
  <si>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</si>
  <si>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</si>
  <si>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</si>
  <si>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</si>
  <si>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</si>
  <si>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</si>
  <si>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</si>
  <si>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</si>
  <si>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</si>
  <si>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</si>
  <si>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</si>
  <si>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</si>
  <si>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</si>
  <si>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</si>
  <si>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</si>
  <si>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</si>
  <si>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</si>
  <si>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</si>
  <si>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</si>
  <si>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</si>
  <si>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</si>
  <si>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</si>
  <si>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</si>
  <si>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</si>
  <si>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</si>
  <si>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</si>
  <si>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</si>
  <si>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</si>
  <si>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</si>
  <si>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</si>
  <si>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</si>
  <si>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</si>
  <si>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</si>
  <si>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</si>
  <si>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</si>
  <si>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</si>
  <si>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</si>
  <si>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</si>
  <si>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</si>
  <si>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</si>
  <si>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</si>
  <si>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</si>
  <si>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</si>
  <si>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</si>
  <si>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</si>
  <si>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</si>
  <si>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</si>
  <si>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</si>
  <si>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</si>
  <si>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</si>
  <si>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</si>
  <si>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</si>
  <si>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</si>
  <si>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</si>
  <si>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</si>
  <si>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</si>
  <si>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</si>
  <si>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</si>
  <si>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</si>
  <si>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</si>
  <si>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</si>
  <si>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</si>
  <si>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</si>
  <si>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</si>
  <si>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</si>
  <si>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</si>
  <si>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</si>
  <si>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</si>
  <si>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</si>
  <si>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</si>
  <si>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</si>
  <si>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</si>
  <si>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</si>
  <si>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</si>
  <si>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</si>
  <si>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</si>
  <si>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</si>
  <si>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</si>
  <si>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</si>
  <si>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</si>
  <si>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</si>
  <si>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</si>
  <si>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</si>
  <si>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</si>
  <si>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</si>
  <si>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</si>
  <si>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</si>
  <si>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</si>
  <si>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</si>
  <si>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</si>
  <si>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</si>
  <si>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</si>
  <si>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</si>
  <si>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</si>
  <si>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</si>
  <si>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</si>
  <si>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</si>
  <si>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</si>
  <si>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</si>
  <si>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</si>
  <si>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</si>
  <si>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</si>
  <si>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</si>
  <si>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</si>
  <si>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</si>
  <si>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</si>
  <si>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</si>
  <si>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</si>
  <si>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</si>
  <si>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</si>
  <si>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</si>
  <si>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</si>
  <si>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</si>
  <si>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</si>
  <si>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</si>
  <si>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</si>
  <si>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</si>
  <si>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</si>
  <si>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</si>
  <si>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</si>
  <si>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</si>
  <si>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</si>
  <si>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</si>
  <si>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</si>
  <si>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</si>
  <si>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</si>
  <si>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</si>
  <si>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</si>
  <si>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</si>
  <si>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</si>
  <si>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</si>
  <si>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</si>
  <si>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</si>
  <si>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</si>
  <si>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</si>
  <si>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</si>
  <si>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</si>
  <si>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</si>
  <si>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</si>
  <si>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</si>
  <si>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</si>
  <si>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</si>
  <si>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</si>
  <si>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</si>
  <si>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</si>
  <si>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</si>
  <si>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</si>
  <si>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</si>
  <si>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</si>
  <si>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</si>
  <si>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</si>
  <si>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</si>
  <si>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</si>
  <si>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</si>
  <si>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</si>
  <si>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</si>
  <si>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</si>
  <si>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</si>
  <si>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</si>
  <si>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</si>
  <si>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</si>
  <si>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</si>
  <si>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</si>
  <si>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</si>
  <si>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</si>
  <si>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</si>
  <si>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</si>
  <si>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</si>
  <si>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</si>
  <si>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</si>
  <si>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</si>
  <si>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</si>
  <si>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</si>
  <si>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</si>
  <si>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</si>
  <si>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</si>
  <si>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</si>
  <si>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</si>
  <si>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</si>
  <si>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</si>
  <si>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</si>
  <si>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</si>
  <si>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</si>
  <si>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</si>
  <si>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</si>
  <si>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</si>
  <si>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</si>
  <si>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</si>
  <si>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</si>
  <si>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</si>
  <si>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</si>
  <si>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</si>
  <si>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</si>
  <si>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</si>
  <si>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</si>
  <si>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</si>
  <si>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</si>
  <si>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</si>
  <si>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</si>
  <si>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</si>
  <si>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</si>
  <si>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</si>
  <si>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</si>
  <si>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</si>
  <si>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</si>
  <si>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</si>
  <si>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</si>
  <si>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</si>
  <si>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</si>
  <si>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</si>
  <si>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</si>
  <si>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</si>
  <si>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</si>
  <si>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</si>
  <si>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</si>
  <si>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</si>
  <si>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</si>
  <si>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</si>
  <si>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</si>
  <si>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</si>
  <si>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</si>
  <si>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</si>
  <si>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</si>
  <si>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</si>
  <si>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</si>
  <si>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</si>
  <si>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</si>
  <si>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</si>
  <si>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</si>
  <si>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</si>
  <si>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</si>
  <si>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</si>
  <si>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</si>
  <si>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</si>
  <si>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</si>
  <si>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</si>
  <si>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</si>
  <si>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</si>
  <si>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</si>
  <si>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</si>
  <si>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</si>
  <si>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</si>
  <si>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</si>
  <si>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</si>
  <si>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</si>
  <si>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</si>
  <si>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</si>
  <si>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</si>
  <si>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</si>
  <si>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</si>
  <si>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</si>
  <si>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</si>
  <si>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</si>
  <si>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</si>
  <si>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</si>
  <si>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</si>
  <si>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</si>
  <si>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</si>
  <si>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</si>
  <si>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</si>
  <si>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</si>
  <si>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</si>
  <si>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</si>
  <si>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</si>
  <si>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</si>
  <si>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</si>
  <si>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</si>
  <si>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</si>
  <si>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</si>
  <si>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</si>
  <si>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</si>
  <si>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</si>
  <si>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</si>
  <si>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</si>
  <si>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</si>
  <si>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</si>
  <si>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</si>
  <si>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</si>
  <si>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</si>
  <si>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</si>
  <si>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</si>
  <si>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</si>
  <si>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</si>
  <si>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</si>
  <si>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</si>
  <si>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</si>
  <si>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</si>
  <si>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</si>
  <si>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</si>
  <si>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</si>
  <si>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</si>
  <si>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</si>
  <si>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</si>
  <si>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</si>
  <si>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</si>
  <si>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</si>
  <si>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</si>
  <si>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</si>
  <si>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</si>
  <si>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</si>
  <si>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</si>
  <si>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</si>
  <si>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</si>
  <si>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</si>
  <si>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</si>
  <si>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</si>
  <si>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</si>
  <si>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</si>
  <si>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</si>
  <si>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</si>
  <si>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</si>
  <si>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</si>
  <si>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</si>
  <si>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</si>
  <si>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</si>
  <si>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</si>
  <si>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</si>
  <si>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</si>
  <si>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</si>
  <si>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</si>
  <si>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</si>
  <si>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</si>
  <si>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</si>
  <si>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</si>
  <si>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</si>
  <si>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</si>
  <si>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</si>
  <si>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</si>
  <si>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</si>
  <si>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</si>
  <si>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</si>
  <si>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</si>
  <si>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</si>
  <si>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</si>
  <si>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</si>
  <si>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</si>
  <si>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</si>
  <si>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</si>
  <si>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</si>
  <si>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</si>
  <si>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</si>
  <si>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</si>
  <si>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</si>
  <si>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</si>
  <si>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</si>
  <si>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</si>
  <si>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</si>
  <si>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</si>
  <si>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</si>
  <si>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</si>
  <si>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</si>
  <si>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</si>
  <si>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</si>
  <si>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</si>
  <si>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</si>
  <si>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</si>
  <si>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</si>
  <si>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</si>
  <si>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</si>
  <si>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</si>
  <si>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</si>
  <si>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</si>
  <si>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</si>
  <si>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</si>
  <si>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</si>
  <si>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</si>
  <si>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</si>
  <si>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</si>
  <si>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</si>
  <si>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</si>
  <si>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</si>
  <si>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</si>
  <si>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</si>
  <si>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</si>
  <si>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</si>
  <si>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</si>
  <si>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</si>
  <si>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</si>
  <si>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</si>
  <si>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</si>
  <si>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</si>
  <si>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</si>
  <si>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</si>
  <si>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</si>
  <si>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</si>
  <si>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</si>
  <si>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</si>
  <si>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</si>
  <si>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</si>
  <si>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</si>
  <si>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</si>
  <si>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</si>
  <si>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</si>
  <si>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</si>
  <si>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</si>
  <si>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</si>
  <si>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</si>
  <si>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</si>
  <si>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</si>
  <si>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</si>
  <si>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</si>
  <si>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</si>
  <si>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</si>
  <si>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</si>
  <si>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</si>
  <si>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</si>
  <si>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</si>
  <si>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</si>
  <si>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</si>
  <si>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</si>
  <si>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</si>
  <si>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</si>
  <si>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</si>
  <si>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</si>
  <si>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</si>
  <si>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</si>
  <si>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</si>
  <si>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</si>
  <si>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</si>
  <si>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</si>
  <si>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</si>
  <si>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</si>
  <si>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</si>
  <si>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</si>
  <si>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</si>
  <si>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</si>
  <si>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</si>
  <si>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</si>
  <si>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</si>
  <si>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</si>
  <si>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</si>
  <si>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</si>
  <si>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</si>
  <si>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</si>
  <si>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</si>
  <si>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</si>
  <si>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</si>
  <si>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</si>
  <si>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</si>
  <si>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</si>
  <si>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</si>
  <si>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</si>
  <si>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</si>
  <si>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</si>
  <si>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</si>
  <si>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</si>
  <si>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</si>
  <si>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</si>
  <si>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</si>
  <si>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</si>
  <si>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</si>
  <si>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</si>
  <si>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</si>
  <si>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</si>
  <si>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</si>
  <si>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</si>
  <si>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</si>
  <si>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</si>
  <si>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</si>
  <si>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</si>
  <si>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</si>
  <si>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</si>
  <si>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</si>
  <si>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</si>
  <si>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</si>
  <si>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</si>
  <si>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</si>
  <si>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</si>
  <si>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</si>
  <si>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</si>
  <si>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</si>
  <si>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</si>
  <si>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</si>
  <si>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</si>
  <si>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</si>
  <si>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</si>
  <si>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</si>
  <si>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</si>
  <si>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</si>
  <si>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</si>
  <si>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</si>
  <si>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</si>
  <si>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</si>
  <si>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</si>
  <si>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</si>
  <si>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</si>
  <si>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</si>
  <si>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</si>
  <si>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</si>
  <si>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</si>
  <si>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</si>
  <si>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</si>
  <si>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</si>
  <si>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</si>
  <si>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</si>
  <si>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</si>
  <si>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</si>
  <si>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</si>
  <si>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</si>
  <si>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</si>
  <si>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</si>
  <si>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</si>
  <si>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</si>
  <si>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</si>
  <si>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</si>
  <si>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</si>
  <si>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</si>
  <si>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</si>
  <si>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</si>
  <si>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</si>
  <si>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</si>
  <si>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</si>
  <si>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</si>
  <si>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</si>
  <si>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</si>
  <si>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</si>
  <si>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</si>
  <si>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</si>
  <si>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</si>
  <si>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</si>
  <si>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</si>
  <si>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</si>
  <si>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</si>
  <si>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</si>
  <si>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</si>
  <si>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</si>
  <si>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</si>
  <si>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</si>
  <si>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</si>
  <si>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</si>
  <si>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</si>
  <si>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</si>
  <si>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</si>
  <si>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</si>
  <si>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</si>
  <si>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</si>
  <si>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</si>
  <si>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</si>
  <si>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</si>
  <si>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</si>
  <si>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</si>
  <si>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</si>
  <si>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</si>
  <si>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</si>
  <si>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</si>
  <si>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</si>
  <si>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</si>
  <si>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</si>
  <si>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</si>
  <si>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</si>
  <si>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</si>
  <si>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</si>
  <si>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</si>
  <si>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</si>
  <si>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</si>
  <si>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</si>
  <si>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</si>
  <si>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</si>
  <si>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</si>
  <si>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</si>
  <si>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</si>
  <si>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</si>
  <si>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</si>
  <si>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</si>
  <si>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</si>
  <si>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</si>
  <si>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</si>
  <si>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</si>
  <si>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</si>
  <si>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</si>
  <si>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</si>
  <si>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</si>
  <si>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</si>
  <si>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</si>
  <si>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</si>
  <si>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</si>
  <si>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</si>
  <si>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</si>
  <si>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</si>
  <si>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</si>
  <si>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</si>
  <si>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</si>
  <si>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</si>
  <si>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</si>
  <si>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</si>
  <si>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</si>
  <si>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</si>
  <si>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</si>
  <si>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</si>
  <si>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</si>
  <si>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</si>
  <si>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</si>
  <si>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</si>
  <si>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</si>
  <si>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</si>
  <si>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</si>
  <si>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</si>
  <si>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</si>
  <si>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</si>
  <si>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</si>
  <si>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</si>
  <si>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</si>
  <si>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</si>
  <si>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</si>
  <si>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</si>
  <si>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</si>
  <si>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</si>
  <si>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</si>
  <si>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</si>
  <si>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</si>
  <si>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</si>
  <si>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</si>
  <si>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</si>
  <si>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</si>
  <si>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</si>
  <si>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</si>
  <si>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</si>
  <si>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</si>
  <si>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</si>
  <si>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</si>
  <si>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</si>
  <si>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</si>
  <si>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</si>
  <si>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</si>
  <si>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</si>
  <si>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</si>
  <si>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</si>
  <si>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</si>
  <si>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</si>
  <si>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</si>
  <si>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</si>
  <si>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</si>
  <si>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</si>
  <si>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</si>
  <si>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</si>
  <si>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</si>
  <si>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</si>
  <si>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</si>
  <si>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</si>
  <si>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</si>
  <si>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</si>
  <si>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</si>
  <si>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</si>
  <si>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</si>
  <si>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</si>
  <si>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</si>
  <si>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</si>
  <si>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</si>
  <si>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</si>
  <si>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</si>
  <si>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</si>
  <si>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</si>
  <si>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</si>
  <si>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</si>
  <si>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</si>
  <si>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</si>
  <si>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</si>
  <si>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</si>
  <si>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</si>
  <si>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</si>
  <si>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</si>
  <si>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</si>
  <si>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</si>
  <si>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</si>
  <si>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</si>
  <si>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</si>
  <si>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</si>
  <si>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</si>
  <si>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</si>
  <si>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</si>
  <si>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</si>
  <si>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</si>
  <si>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</si>
  <si>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</si>
  <si>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</si>
  <si>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</si>
  <si>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</si>
  <si>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</si>
  <si>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</si>
  <si>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</si>
  <si>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</si>
  <si>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</si>
  <si>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</si>
  <si>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</si>
  <si>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</si>
  <si>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</si>
  <si>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</si>
  <si>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</si>
  <si>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</si>
  <si>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</si>
  <si>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</si>
  <si>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</si>
  <si>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</si>
  <si>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</si>
  <si>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</si>
  <si>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</si>
  <si>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</si>
  <si>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</si>
  <si>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</si>
  <si>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</si>
  <si>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</si>
  <si>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</si>
  <si>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</si>
  <si>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</si>
  <si>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</si>
  <si>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</si>
  <si>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</si>
  <si>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</si>
  <si>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</si>
  <si>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</si>
  <si>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</si>
  <si>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</si>
  <si>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</si>
  <si>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</si>
  <si>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</si>
  <si>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</si>
  <si>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</si>
  <si>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</si>
  <si>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</si>
  <si>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</si>
  <si>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</si>
  <si>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</si>
  <si>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</si>
  <si>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</si>
  <si>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</si>
  <si>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</si>
  <si>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</si>
  <si>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</si>
  <si>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</si>
  <si>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</si>
  <si>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</si>
  <si>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</si>
  <si>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</si>
  <si>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</si>
  <si>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</si>
  <si>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</si>
  <si>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</si>
  <si>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</si>
  <si>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</si>
  <si>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</si>
  <si>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</si>
  <si>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</si>
  <si>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</si>
  <si>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</si>
  <si>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</si>
  <si>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</si>
  <si>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</si>
  <si>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</si>
  <si>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</si>
  <si>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</si>
  <si>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</si>
  <si>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</si>
  <si>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</si>
  <si>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</si>
  <si>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</si>
  <si>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</si>
  <si>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</si>
  <si>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</si>
  <si>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</si>
  <si>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</si>
  <si>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</si>
  <si>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</si>
  <si>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</si>
  <si>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</si>
  <si>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</si>
  <si>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</si>
  <si>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</si>
  <si>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</si>
  <si>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</si>
  <si>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</si>
  <si>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</si>
  <si>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</si>
  <si>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</si>
  <si>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</si>
  <si>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</si>
  <si>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</si>
  <si>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</si>
  <si>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</si>
  <si>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</si>
  <si>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</si>
  <si>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</si>
  <si>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</si>
  <si>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</si>
  <si>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</si>
  <si>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</si>
  <si>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</si>
  <si>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</si>
  <si>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</si>
  <si>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</si>
  <si>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</si>
  <si>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</si>
  <si>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</si>
  <si>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</si>
  <si>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</si>
  <si>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</si>
  <si>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</si>
  <si>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</si>
  <si>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</si>
  <si>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</si>
  <si>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</si>
  <si>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</si>
  <si>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</si>
  <si>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</si>
  <si>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</si>
  <si>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</si>
  <si>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</si>
  <si>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</si>
  <si>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</si>
  <si>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</si>
  <si>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</si>
  <si>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</si>
  <si>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</si>
  <si>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</si>
  <si>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</si>
  <si>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</si>
  <si>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</si>
  <si>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</si>
  <si>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</si>
  <si>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</si>
  <si>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</si>
  <si>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</si>
  <si>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</si>
  <si>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</si>
  <si>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</si>
  <si>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</si>
  <si>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</si>
  <si>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</si>
  <si>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</si>
  <si>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</si>
  <si>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</si>
  <si>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</si>
  <si>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</si>
  <si>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</si>
  <si>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</si>
  <si>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</si>
  <si>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</si>
  <si>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</si>
  <si>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</si>
  <si>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</si>
  <si>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</si>
  <si>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</si>
  <si>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</si>
  <si>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</si>
  <si>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</si>
  <si>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</si>
  <si>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</si>
  <si>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</si>
  <si>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</si>
  <si>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</si>
  <si>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</si>
  <si>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</si>
  <si>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</si>
  <si>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</si>
  <si>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</si>
  <si>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</si>
  <si>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</si>
  <si>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</si>
  <si>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</si>
  <si>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</si>
  <si>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</si>
  <si>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</si>
  <si>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</si>
  <si>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</si>
  <si>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</si>
  <si>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</si>
  <si>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</si>
  <si>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</si>
  <si>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</si>
  <si>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</si>
  <si>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</si>
  <si>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</si>
  <si>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</si>
  <si>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</si>
  <si>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</si>
  <si>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</si>
  <si>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</si>
  <si>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</si>
  <si>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</si>
  <si>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</si>
  <si>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</si>
  <si>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</si>
  <si>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</si>
  <si>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</si>
  <si>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</si>
  <si>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</si>
  <si>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</si>
  <si>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</si>
  <si>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</si>
  <si>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</si>
  <si>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</si>
  <si>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</si>
  <si>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</si>
  <si>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</si>
  <si>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</si>
  <si>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</si>
  <si>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</si>
  <si>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</si>
  <si>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</si>
  <si>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</si>
  <si>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</si>
  <si>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</si>
  <si>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</si>
  <si>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</si>
  <si>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</si>
  <si>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</si>
  <si>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</si>
  <si>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</si>
  <si>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</si>
  <si>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</si>
  <si>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</si>
  <si>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</si>
  <si>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</si>
  <si>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</si>
  <si>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</si>
  <si>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</si>
  <si>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</si>
  <si>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</si>
  <si>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</si>
  <si>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</si>
  <si>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</si>
  <si>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</si>
  <si>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</si>
  <si>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</si>
  <si>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</si>
  <si>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</si>
  <si>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</si>
  <si>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</si>
  <si>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</si>
  <si>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</si>
  <si>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</si>
  <si>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</si>
  <si>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</si>
  <si>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</si>
  <si>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</si>
  <si>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</si>
  <si>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</si>
  <si>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</si>
  <si>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</si>
  <si>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</si>
  <si>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</si>
  <si>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</si>
  <si>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</si>
  <si>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</si>
  <si>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</si>
  <si>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</si>
  <si>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</si>
  <si>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</si>
  <si>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</si>
  <si>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</si>
  <si>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</si>
  <si>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</si>
  <si>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</si>
  <si>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</si>
  <si>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</si>
  <si>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</si>
  <si>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</si>
  <si>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</si>
  <si>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</si>
  <si>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</si>
  <si>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</si>
  <si>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</si>
  <si>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</si>
  <si>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</si>
  <si>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</si>
  <si>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</si>
  <si>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</si>
  <si>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</si>
  <si>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</si>
  <si>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</si>
  <si>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</si>
  <si>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</si>
  <si>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</si>
  <si>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</si>
  <si>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</si>
  <si>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</si>
  <si>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</si>
  <si>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</si>
  <si>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</si>
  <si>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</si>
  <si>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</si>
  <si>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</si>
  <si>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</si>
  <si>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</si>
  <si>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</si>
  <si>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</si>
  <si>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</si>
  <si>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</si>
  <si>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</si>
  <si>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</si>
  <si>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</si>
  <si>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</si>
  <si>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</si>
  <si>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</si>
  <si>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</si>
  <si>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</si>
  <si>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</si>
  <si>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</si>
  <si>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</si>
  <si>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</si>
  <si>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</si>
  <si>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</si>
  <si>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</si>
  <si>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</si>
  <si>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</si>
  <si>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</si>
  <si>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</si>
  <si>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</si>
  <si>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</si>
  <si>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</si>
  <si>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</si>
  <si>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</si>
  <si>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</si>
  <si>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</si>
  <si>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</si>
  <si>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</si>
  <si>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</si>
  <si>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</si>
  <si>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</si>
  <si>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</si>
  <si>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</si>
  <si>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</si>
  <si>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</si>
  <si>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</si>
  <si>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</si>
  <si>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</si>
  <si>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</si>
  <si>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</si>
  <si>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</si>
  <si>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</si>
  <si>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</si>
  <si>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</si>
  <si>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</si>
  <si>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</si>
  <si>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</si>
  <si>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</si>
  <si>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</si>
  <si>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</si>
  <si>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</si>
  <si>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</si>
  <si>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</si>
  <si>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</si>
  <si>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</si>
  <si>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</si>
  <si>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</si>
  <si>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</si>
  <si>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</si>
  <si>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</si>
  <si>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</si>
  <si>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</si>
  <si>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</si>
  <si>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</si>
  <si>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</si>
  <si>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</si>
  <si>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</si>
  <si>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</si>
  <si>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</si>
  <si>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</si>
  <si>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</si>
  <si>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</si>
  <si>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</si>
  <si>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</si>
  <si>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</si>
  <si>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</si>
  <si>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</si>
  <si>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</si>
  <si>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</si>
  <si>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</si>
  <si>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</si>
  <si>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</si>
  <si>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</si>
  <si>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</si>
  <si>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</si>
  <si>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</si>
  <si>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</si>
  <si>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</si>
  <si>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</si>
  <si>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</si>
  <si>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</si>
  <si>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</si>
  <si>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</si>
  <si>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</si>
  <si>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</si>
  <si>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</si>
  <si>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</si>
  <si>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</si>
  <si>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</si>
  <si>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</si>
  <si>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</si>
  <si>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</si>
  <si>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</si>
  <si>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</si>
  <si>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</si>
  <si>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</si>
  <si>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</si>
  <si>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</si>
  <si>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</si>
  <si>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</si>
  <si>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</si>
  <si>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</si>
  <si>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</si>
  <si>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</si>
  <si>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</si>
  <si>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</si>
  <si>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</si>
  <si>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</si>
  <si>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</si>
  <si>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</si>
  <si>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</si>
  <si>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</si>
  <si>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</si>
  <si>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</si>
  <si>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</si>
  <si>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</si>
  <si>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</si>
  <si>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</si>
  <si>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</si>
  <si>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</si>
  <si>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</si>
  <si>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</si>
  <si>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</si>
  <si>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</si>
  <si>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</si>
  <si>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</si>
  <si>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</si>
  <si>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</si>
  <si>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</si>
  <si>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</si>
  <si>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</si>
  <si>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</si>
  <si>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</si>
  <si>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</si>
  <si>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</si>
  <si>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</si>
  <si>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</si>
  <si>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</si>
  <si>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</si>
  <si>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</si>
  <si>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</si>
  <si>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</si>
  <si>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</si>
  <si>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</si>
  <si>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</si>
  <si>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</si>
  <si>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</si>
  <si>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</si>
  <si>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</si>
  <si>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</si>
  <si>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</si>
  <si>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</si>
  <si>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</si>
  <si>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</si>
  <si>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</si>
  <si>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</si>
  <si>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</si>
  <si>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</si>
  <si>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</si>
  <si>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</si>
  <si>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</si>
  <si>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</si>
  <si>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</si>
  <si>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</si>
  <si>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</si>
  <si>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</si>
  <si>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</si>
  <si>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</si>
  <si>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</si>
  <si>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</si>
  <si>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</si>
  <si>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</si>
  <si>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</si>
  <si>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</si>
  <si>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</si>
  <si>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</si>
  <si>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</si>
  <si>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</si>
  <si>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</si>
  <si>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</si>
  <si>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</si>
  <si>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</si>
  <si>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</si>
  <si>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</si>
  <si>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</si>
  <si>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</si>
  <si>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</si>
  <si>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</si>
  <si>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</si>
  <si>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</si>
  <si>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</si>
  <si>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</si>
  <si>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</si>
  <si>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</si>
  <si>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</si>
  <si>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</si>
  <si>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</si>
  <si>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</si>
  <si>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</si>
  <si>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</si>
  <si>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</si>
  <si>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</si>
  <si>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</si>
  <si>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</si>
  <si>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</si>
  <si>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</si>
  <si>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</si>
  <si>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</si>
  <si>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</si>
  <si>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</si>
  <si>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</si>
  <si>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</si>
  <si>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</si>
  <si>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</si>
  <si>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</si>
  <si>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</si>
  <si>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</si>
  <si>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</si>
  <si>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</si>
  <si>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</si>
  <si>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</si>
  <si>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</si>
  <si>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</si>
  <si>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</si>
  <si>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</si>
  <si>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</si>
  <si>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</si>
  <si>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</si>
  <si>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</si>
  <si>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</si>
  <si>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</si>
  <si>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</si>
  <si>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</si>
  <si>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</si>
  <si>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</si>
  <si>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</si>
  <si>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</si>
  <si>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</si>
  <si>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</si>
  <si>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</si>
  <si>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</si>
  <si>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</si>
  <si>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</si>
  <si>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</si>
  <si>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</si>
  <si>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</si>
  <si>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</si>
  <si>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</si>
  <si>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</si>
  <si>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</si>
  <si>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</si>
  <si>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</si>
  <si>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</si>
  <si>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</si>
  <si>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</si>
  <si>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</si>
  <si>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</si>
  <si>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</si>
  <si>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</si>
  <si>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</si>
  <si>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</si>
  <si>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</si>
  <si>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</si>
  <si>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</si>
  <si>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</si>
  <si>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</si>
  <si>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</si>
  <si>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</si>
  <si>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</si>
  <si>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</si>
  <si>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</si>
  <si>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</si>
  <si>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</si>
  <si>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</si>
  <si>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</si>
  <si>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</si>
  <si>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</si>
  <si>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</si>
  <si>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</si>
  <si>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</si>
  <si>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</si>
  <si>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</si>
  <si>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</si>
  <si>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</si>
  <si>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</si>
  <si>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</si>
  <si>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</si>
  <si>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</si>
  <si>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</si>
  <si>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</si>
  <si>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</si>
  <si>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</si>
  <si>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</si>
  <si>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</si>
  <si>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</si>
  <si>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</si>
  <si>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</si>
  <si>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</si>
  <si>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</si>
  <si>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</si>
  <si>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</si>
  <si>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</si>
  <si>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</si>
  <si>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</si>
  <si>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</si>
  <si>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</si>
  <si>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</si>
  <si>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</si>
  <si>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</si>
  <si>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</si>
  <si>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</si>
  <si>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</si>
  <si>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</si>
  <si>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</si>
  <si>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</si>
  <si>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</si>
  <si>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</si>
  <si>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</si>
  <si>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</si>
  <si>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</si>
  <si>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</si>
  <si>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</si>
  <si>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</si>
  <si>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</si>
  <si>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</si>
  <si>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</si>
  <si>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</si>
  <si>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</si>
  <si>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</si>
  <si>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</si>
  <si>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</si>
  <si>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</si>
  <si>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</si>
  <si>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</si>
  <si>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</si>
  <si>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</si>
  <si>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</si>
  <si>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</si>
  <si>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</si>
  <si>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</si>
  <si>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</si>
  <si>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</si>
  <si>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</si>
  <si>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</si>
  <si>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</si>
  <si>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</si>
  <si>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</si>
  <si>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</si>
  <si>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</si>
  <si>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</si>
  <si>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</si>
  <si>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</si>
  <si>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</si>
  <si>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</si>
  <si>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</si>
  <si>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</si>
  <si>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</si>
  <si>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</si>
  <si>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</si>
  <si>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</si>
  <si>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</si>
  <si>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</si>
  <si>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</si>
  <si>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</si>
  <si>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</si>
  <si>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</si>
  <si>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</si>
  <si>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</si>
  <si>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</si>
  <si>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</si>
  <si>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</si>
  <si>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</si>
  <si>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</si>
  <si>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</si>
  <si>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</si>
  <si>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</si>
  <si>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</si>
  <si>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</si>
  <si>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</si>
  <si>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</si>
  <si>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</si>
  <si>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</si>
  <si>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</si>
  <si>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</si>
  <si>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</si>
  <si>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</si>
  <si>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</si>
  <si>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</si>
  <si>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</si>
  <si>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</si>
  <si>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</si>
  <si>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</si>
  <si>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</si>
  <si>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</si>
  <si>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</si>
  <si>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</si>
  <si>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</si>
  <si>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</si>
  <si>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</si>
  <si>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</si>
  <si>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</si>
  <si>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</si>
  <si>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</si>
  <si>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</si>
  <si>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</si>
  <si>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</si>
  <si>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</si>
  <si>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</si>
  <si>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</si>
  <si>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</si>
  <si>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</si>
  <si>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</si>
  <si>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</si>
  <si>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</si>
  <si>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</si>
  <si>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</si>
  <si>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</si>
  <si>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</si>
  <si>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</si>
  <si>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</si>
  <si>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</si>
  <si>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</si>
  <si>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</si>
  <si>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</si>
  <si>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</si>
  <si>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</si>
  <si>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</si>
  <si>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</si>
  <si>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</si>
  <si>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</si>
  <si>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</si>
  <si>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</si>
  <si>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</si>
  <si>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</si>
  <si>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</si>
  <si>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</si>
  <si>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</si>
  <si>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</si>
  <si>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</si>
  <si>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</si>
  <si>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</si>
  <si>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</si>
  <si>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</si>
  <si>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</si>
  <si>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</si>
  <si>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</si>
  <si>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</si>
  <si>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</si>
  <si>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</si>
  <si>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</si>
  <si>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</si>
  <si>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</si>
  <si>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</si>
  <si>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</si>
  <si>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</si>
  <si>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</si>
  <si>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</si>
  <si>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</si>
  <si>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</si>
  <si>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</si>
  <si>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</si>
  <si>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</si>
  <si>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</si>
  <si>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</si>
  <si>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</si>
  <si>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</si>
  <si>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</si>
  <si>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</si>
  <si>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</si>
  <si>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</si>
  <si>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</si>
  <si>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</si>
  <si>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</si>
  <si>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</si>
  <si>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</si>
  <si>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</si>
  <si>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</si>
  <si>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</si>
  <si>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</si>
  <si>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</si>
  <si>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</si>
  <si>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</si>
  <si>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</si>
  <si>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</si>
  <si>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</si>
  <si>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</si>
  <si>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</si>
  <si>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</si>
  <si>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</si>
  <si>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</si>
  <si>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</si>
  <si>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</si>
  <si>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</si>
  <si>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</si>
  <si>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</si>
  <si>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</si>
  <si>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</si>
  <si>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</si>
  <si>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</si>
  <si>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</si>
  <si>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</si>
  <si>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</si>
  <si>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</si>
  <si>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</si>
  <si>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</si>
  <si>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</si>
  <si>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</si>
  <si>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</si>
  <si>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</si>
  <si>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</si>
  <si>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</si>
  <si>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</si>
  <si>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</si>
  <si>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</si>
  <si>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</si>
  <si>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</si>
  <si>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</si>
  <si>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</si>
  <si>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</si>
  <si>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</si>
  <si>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</si>
  <si>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</si>
  <si>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</si>
  <si>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</si>
  <si>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</si>
  <si>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</si>
  <si>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</si>
  <si>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</si>
  <si>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</si>
  <si>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</si>
  <si>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</si>
  <si>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</si>
  <si>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</si>
  <si>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</si>
  <si>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</si>
  <si>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</si>
  <si>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</si>
  <si>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</si>
  <si>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</si>
  <si>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</si>
  <si>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</si>
  <si>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</si>
  <si>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</si>
  <si>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</si>
  <si>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</si>
  <si>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</si>
  <si>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</si>
  <si>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</si>
  <si>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</si>
  <si>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</si>
  <si>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</si>
  <si>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</si>
  <si>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</si>
  <si>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</si>
  <si>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</si>
  <si>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</si>
  <si>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</si>
  <si>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</si>
  <si>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</si>
  <si>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</si>
  <si>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</si>
  <si>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</si>
  <si>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</si>
  <si>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</si>
  <si>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</si>
  <si>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</si>
  <si>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</si>
  <si>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</si>
  <si>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</si>
  <si>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</si>
  <si>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</si>
  <si>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</si>
  <si>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</si>
  <si>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</si>
  <si>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</si>
  <si>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</si>
  <si>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</si>
  <si>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</si>
  <si>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</si>
  <si>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</si>
  <si>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</si>
  <si>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</si>
  <si>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</si>
  <si>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</si>
  <si>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</si>
  <si>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</si>
  <si>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</si>
  <si>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</si>
  <si>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</si>
  <si>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</si>
  <si>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</si>
  <si>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</si>
  <si>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</si>
  <si>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</si>
  <si>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</si>
  <si>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</si>
  <si>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</si>
  <si>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</si>
  <si>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</si>
  <si>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</si>
  <si>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</si>
  <si>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</si>
  <si>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</si>
  <si>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</si>
  <si>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</si>
  <si>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</si>
  <si>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</si>
  <si>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</si>
  <si>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</si>
  <si>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</si>
  <si>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</si>
  <si>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</si>
  <si>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</si>
  <si>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</si>
  <si>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</si>
  <si>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</si>
  <si>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</si>
  <si>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</si>
  <si>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</si>
  <si>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</si>
  <si>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</si>
  <si>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</si>
  <si>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</si>
  <si>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</si>
  <si>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</si>
  <si>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</si>
  <si>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</si>
  <si>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</si>
  <si>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</si>
  <si>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</si>
  <si>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</si>
  <si>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</si>
  <si>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</si>
  <si>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</si>
  <si>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</si>
  <si>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</si>
  <si>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</si>
  <si>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</si>
  <si>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</si>
  <si>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</si>
  <si>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</si>
  <si>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</si>
  <si>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</si>
  <si>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</si>
  <si>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</si>
  <si>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</si>
  <si>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</si>
  <si>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</si>
  <si>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</si>
  <si>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</si>
  <si>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</si>
  <si>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</si>
  <si>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</si>
  <si>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</si>
  <si>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</si>
  <si>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</si>
  <si>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</si>
  <si>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</si>
  <si>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</si>
  <si>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</si>
  <si>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</si>
  <si>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</si>
  <si>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</si>
  <si>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</si>
  <si>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</si>
  <si>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</si>
  <si>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</si>
  <si>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</si>
  <si>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</si>
  <si>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</si>
  <si>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</si>
  <si>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</si>
  <si>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</si>
  <si>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</si>
  <si>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</si>
  <si>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</si>
  <si>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</si>
  <si>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</si>
  <si>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</si>
  <si>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</si>
  <si>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</si>
  <si>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</si>
  <si>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</si>
  <si>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</si>
  <si>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</si>
  <si>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</si>
  <si>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</si>
  <si>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</si>
  <si>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</si>
  <si>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</si>
  <si>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</si>
  <si>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</si>
  <si>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</si>
  <si>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</si>
  <si>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</si>
  <si>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</si>
  <si>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</si>
  <si>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</si>
  <si>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</si>
  <si>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</si>
  <si>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</si>
  <si>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</si>
  <si>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</si>
  <si>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</si>
  <si>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</si>
  <si>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</si>
  <si>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</si>
  <si>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</si>
  <si>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</si>
  <si>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</si>
  <si>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</si>
  <si>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</si>
  <si>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</si>
  <si>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</si>
  <si>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</si>
  <si>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</si>
  <si>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</si>
  <si>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</si>
  <si>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</si>
  <si>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</si>
  <si>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</si>
  <si>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</si>
  <si>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</si>
  <si>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</si>
  <si>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</si>
  <si>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</si>
  <si>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</si>
  <si>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</si>
  <si>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</si>
  <si>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</si>
  <si>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</si>
  <si>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</si>
  <si>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</si>
  <si>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</si>
  <si>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</si>
  <si>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</si>
  <si>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</si>
  <si>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</si>
  <si>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</si>
  <si>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</si>
  <si>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</si>
  <si>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</si>
  <si>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</si>
  <si>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</si>
  <si>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</si>
  <si>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</si>
  <si>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</si>
  <si>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</si>
  <si>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</si>
  <si>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</si>
  <si>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</si>
  <si>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</si>
  <si>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</si>
  <si>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</si>
  <si>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</si>
  <si>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</si>
  <si>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</si>
  <si>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</si>
  <si>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</si>
  <si>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</si>
  <si>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</si>
  <si>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</si>
  <si>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</si>
  <si>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</si>
  <si>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</si>
  <si>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</si>
  <si>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</si>
  <si>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</si>
  <si>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</si>
  <si>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</si>
  <si>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</si>
  <si>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</si>
  <si>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</si>
  <si>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</si>
  <si>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</si>
  <si>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</si>
  <si>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</si>
  <si>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</si>
  <si>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</si>
  <si>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</si>
  <si>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</si>
  <si>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</si>
  <si>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</si>
  <si>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</si>
  <si>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</si>
  <si>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</si>
  <si>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</si>
  <si>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</si>
  <si>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</si>
  <si>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</si>
  <si>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</si>
  <si>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</si>
  <si>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</si>
  <si>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</si>
  <si>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</si>
  <si>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</si>
  <si>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</si>
  <si>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</si>
  <si>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</si>
  <si>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</si>
  <si>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</si>
  <si>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</si>
  <si>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</si>
  <si>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</si>
  <si>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</si>
  <si>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</si>
  <si>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</si>
  <si>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</si>
  <si>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</si>
  <si>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</si>
  <si>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</si>
  <si>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</si>
  <si>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</si>
  <si>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</si>
  <si>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</si>
  <si>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</si>
  <si>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</si>
  <si>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</si>
  <si>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</si>
  <si>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</si>
  <si>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</si>
  <si>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</si>
  <si>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</si>
  <si>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</si>
  <si>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</si>
  <si>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</si>
  <si>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</si>
  <si>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</si>
  <si>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</si>
  <si>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</si>
  <si>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</si>
  <si>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</si>
  <si>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</si>
  <si>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</si>
  <si>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</si>
  <si>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</si>
  <si>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</si>
  <si>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</si>
  <si>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</si>
  <si>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</si>
  <si>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</si>
  <si>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</si>
  <si>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</si>
  <si>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</si>
  <si>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</si>
  <si>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</si>
  <si>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</si>
  <si>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</si>
  <si>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</si>
  <si>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</si>
  <si>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</si>
  <si>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</si>
  <si>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</si>
  <si>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</si>
  <si>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</si>
  <si>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</si>
  <si>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</si>
  <si>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</si>
  <si>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</si>
  <si>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</si>
  <si>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</si>
  <si>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</si>
  <si>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</si>
  <si>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</si>
  <si>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</si>
  <si>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</si>
  <si>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</si>
  <si>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</si>
  <si>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</si>
  <si>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</si>
  <si>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</si>
  <si>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</si>
  <si>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</si>
  <si>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</si>
  <si>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</si>
  <si>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</si>
  <si>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</si>
  <si>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</si>
  <si>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</si>
  <si>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</si>
  <si>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</si>
  <si>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</si>
  <si>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</si>
  <si>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</si>
  <si>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</si>
  <si>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</si>
  <si>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</si>
  <si>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</si>
  <si>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</si>
  <si>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</si>
  <si>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</si>
  <si>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</si>
  <si>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</si>
  <si>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</si>
  <si>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</si>
  <si>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</si>
  <si>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</si>
  <si>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</si>
  <si>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</si>
  <si>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</si>
  <si>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</si>
  <si>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</si>
  <si>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</si>
  <si>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</si>
  <si>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</si>
  <si>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</si>
  <si>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</si>
  <si>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</si>
  <si>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</si>
  <si>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</si>
  <si>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</si>
  <si>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</si>
  <si>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</si>
  <si>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</si>
  <si>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</si>
  <si>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</si>
  <si>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</si>
  <si>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</si>
  <si>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</si>
  <si>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</si>
  <si>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</si>
  <si>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</si>
  <si>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</si>
  <si>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</si>
  <si>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</si>
  <si>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</si>
  <si>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</si>
  <si>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</si>
  <si>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</si>
  <si>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</si>
  <si>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</si>
  <si>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</si>
  <si>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</si>
  <si>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</si>
  <si>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</si>
  <si>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</si>
  <si>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</si>
  <si>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</si>
  <si>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</si>
  <si>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</si>
  <si>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</si>
  <si>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</si>
  <si>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</si>
  <si>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</si>
  <si>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</si>
  <si>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</si>
  <si>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</si>
  <si>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</si>
  <si>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</si>
  <si>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</si>
  <si>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</si>
  <si>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</si>
  <si>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</si>
  <si>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</si>
  <si>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</si>
  <si>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</si>
  <si>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</si>
  <si>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</si>
  <si>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</si>
  <si>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</si>
  <si>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</si>
  <si>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</si>
  <si>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</si>
  <si>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</si>
  <si>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</si>
  <si>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</si>
  <si>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</si>
  <si>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</si>
  <si>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</si>
  <si>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</si>
  <si>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</si>
  <si>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</si>
  <si>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</si>
  <si>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</si>
  <si>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</si>
  <si>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</si>
  <si>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</si>
  <si>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</si>
  <si>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</si>
  <si>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</si>
  <si>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</si>
  <si>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</si>
  <si>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</si>
  <si>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</si>
  <si>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</si>
  <si>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</si>
  <si>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</si>
  <si>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</si>
  <si>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</si>
  <si>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</si>
  <si>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</si>
  <si>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</si>
  <si>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</si>
  <si>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</si>
  <si>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</si>
  <si>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</si>
  <si>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</si>
  <si>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</si>
  <si>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</si>
  <si>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</si>
  <si>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</si>
  <si>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</si>
  <si>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</si>
  <si>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</si>
  <si>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</si>
  <si>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</si>
  <si>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</si>
  <si>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</si>
  <si>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</si>
  <si>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</si>
  <si>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</si>
  <si>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</si>
  <si>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</si>
  <si>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</si>
  <si>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</si>
  <si>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</si>
  <si>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</si>
  <si>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</si>
  <si>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</si>
  <si>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</si>
  <si>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</si>
  <si>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</si>
  <si>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</si>
  <si>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</si>
  <si>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</si>
  <si>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</si>
  <si>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</si>
  <si>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</si>
  <si>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</si>
  <si>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</si>
  <si>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</si>
  <si>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</si>
  <si>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</si>
  <si>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</si>
  <si>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</si>
  <si>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</si>
  <si>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</si>
  <si>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</si>
  <si>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</si>
  <si>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</si>
  <si>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</si>
  <si>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</si>
  <si>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</si>
  <si>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</si>
  <si>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</si>
  <si>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</si>
  <si>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</si>
  <si>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</si>
  <si>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</si>
  <si>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</si>
  <si>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</si>
  <si>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</si>
  <si>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</si>
  <si>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</si>
  <si>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</si>
  <si>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</si>
  <si>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</si>
  <si>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</si>
  <si>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</si>
  <si>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</si>
  <si>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</si>
  <si>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</si>
  <si>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</si>
  <si>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</si>
  <si>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</si>
  <si>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</si>
  <si>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</si>
  <si>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</si>
  <si>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</si>
  <si>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</si>
  <si>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</si>
  <si>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</si>
  <si>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</si>
  <si>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</si>
  <si>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</si>
  <si>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</si>
  <si>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</si>
  <si>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</si>
  <si>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</si>
  <si>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</si>
  <si>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</si>
  <si>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</si>
  <si>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</si>
  <si>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</si>
  <si>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</si>
  <si>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</si>
  <si>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</si>
  <si>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</si>
  <si>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</si>
  <si>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</si>
  <si>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</si>
  <si>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</si>
  <si>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</si>
  <si>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</si>
  <si>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</si>
  <si>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</si>
  <si>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</si>
  <si>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</si>
  <si>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</si>
  <si>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</si>
  <si>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</si>
  <si>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</si>
  <si>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</si>
  <si>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</si>
  <si>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</si>
  <si>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</si>
  <si>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</si>
  <si>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</si>
  <si>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</si>
  <si>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</si>
  <si>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</si>
  <si>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</si>
  <si>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</si>
  <si>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</si>
  <si>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</si>
  <si>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</si>
  <si>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</si>
  <si>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</si>
  <si>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</si>
  <si>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</si>
  <si>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</si>
  <si>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</si>
  <si>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</si>
  <si>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</si>
  <si>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</si>
  <si>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</si>
  <si>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</si>
  <si>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</si>
  <si>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</si>
  <si>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</si>
  <si>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</si>
  <si>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</si>
  <si>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</si>
  <si>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</si>
  <si>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</si>
  <si>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</si>
  <si>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</si>
  <si>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</si>
  <si>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</si>
  <si>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</si>
  <si>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</si>
  <si>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</si>
  <si>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</si>
  <si>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</si>
  <si>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</si>
  <si>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</si>
  <si>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</si>
  <si>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</si>
  <si>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</si>
  <si>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</si>
  <si>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</si>
  <si>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</si>
  <si>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</si>
  <si>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</si>
  <si>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</si>
  <si>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</si>
  <si>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</si>
  <si>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</si>
  <si>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</si>
  <si>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</si>
  <si>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</si>
  <si>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</si>
  <si>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</si>
  <si>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</si>
  <si>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</si>
  <si>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</si>
  <si>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</si>
  <si>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</si>
  <si>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</si>
  <si>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</si>
  <si>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</si>
  <si>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</si>
  <si>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</si>
  <si>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</si>
  <si>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</si>
  <si>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</si>
  <si>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</si>
  <si>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</si>
  <si>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</si>
  <si>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</si>
  <si>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</si>
  <si>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</si>
  <si>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</si>
  <si>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</si>
  <si>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</si>
  <si>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</si>
  <si>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</si>
  <si>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</si>
  <si>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</si>
  <si>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</si>
  <si>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</si>
  <si>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</si>
  <si>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</si>
  <si>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</si>
  <si>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</si>
  <si>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</si>
  <si>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</si>
  <si>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</si>
  <si>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</si>
  <si>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</si>
  <si>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</si>
  <si>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</si>
  <si>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</si>
  <si>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</si>
  <si>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</si>
  <si>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</si>
  <si>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</si>
  <si>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</si>
  <si>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</si>
  <si>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</si>
  <si>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</si>
  <si>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</si>
  <si>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</si>
  <si>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</si>
  <si>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</si>
  <si>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</si>
  <si>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</si>
  <si>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</si>
  <si>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</si>
  <si>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</si>
  <si>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</si>
  <si>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</si>
  <si>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</si>
  <si>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</si>
  <si>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</si>
  <si>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</si>
  <si>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</si>
  <si>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</si>
  <si>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</si>
  <si>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</si>
  <si>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</si>
  <si>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</si>
  <si>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</si>
  <si>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</si>
  <si>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</si>
  <si>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</si>
  <si>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</si>
  <si>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</si>
  <si>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</si>
  <si>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</si>
  <si>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</si>
  <si>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</si>
  <si>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</si>
  <si>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</si>
  <si>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</si>
  <si>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</si>
  <si>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</si>
  <si>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</si>
  <si>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</si>
  <si>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</si>
  <si>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</si>
  <si>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</si>
  <si>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</si>
  <si>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</si>
  <si>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</si>
  <si>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</si>
  <si>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</si>
  <si>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</si>
  <si>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</si>
  <si>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</si>
  <si>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</si>
  <si>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</si>
  <si>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</si>
  <si>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</si>
  <si>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</si>
  <si>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</si>
  <si>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</si>
  <si>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</si>
  <si>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</si>
  <si>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</si>
  <si>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</si>
  <si>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</si>
  <si>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</si>
  <si>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</si>
  <si>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</si>
  <si>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</si>
  <si>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</si>
  <si>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</si>
  <si>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</si>
  <si>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</si>
  <si>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</si>
  <si>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</si>
  <si>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</si>
  <si>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</si>
  <si>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</si>
  <si>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</si>
  <si>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</si>
  <si>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</si>
  <si>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</si>
  <si>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</si>
  <si>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</si>
  <si>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</si>
  <si>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</si>
  <si>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</si>
  <si>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</si>
  <si>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</si>
  <si>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</si>
  <si>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</si>
  <si>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</si>
  <si>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</si>
  <si>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</si>
  <si>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</si>
  <si>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</si>
  <si>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</si>
  <si>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</si>
  <si>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</si>
  <si>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</si>
  <si>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</si>
  <si>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</si>
  <si>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</si>
  <si>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</si>
  <si>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</si>
  <si>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</si>
  <si>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</si>
  <si>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</si>
  <si>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</si>
  <si>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</si>
  <si>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</si>
  <si>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</si>
  <si>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</si>
  <si>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</si>
  <si>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</si>
  <si>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</si>
  <si>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</si>
  <si>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</si>
  <si>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</si>
  <si>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</si>
  <si>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</si>
  <si>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</si>
  <si>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</si>
  <si>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</si>
  <si>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</si>
  <si>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</si>
  <si>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</si>
  <si>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</si>
  <si>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</si>
  <si>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</si>
  <si>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</si>
  <si>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</si>
  <si>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</si>
  <si>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</si>
  <si>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</si>
  <si>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</si>
  <si>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</si>
  <si>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</si>
  <si>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</si>
  <si>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</si>
  <si>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</si>
  <si>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</si>
  <si>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</si>
  <si>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</si>
  <si>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</si>
  <si>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</si>
  <si>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</si>
  <si>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</si>
  <si>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</si>
  <si>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</si>
  <si>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</si>
  <si>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</si>
  <si>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</si>
  <si>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</si>
  <si>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</si>
  <si>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</si>
  <si>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</si>
  <si>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</si>
  <si>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</si>
  <si>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</si>
  <si>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</si>
  <si>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</si>
  <si>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</si>
  <si>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</si>
  <si>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</si>
  <si>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</si>
  <si>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</si>
  <si>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</si>
  <si>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</si>
  <si>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</si>
  <si>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</si>
  <si>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</si>
  <si>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</si>
  <si>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</si>
  <si>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</si>
  <si>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</si>
  <si>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</si>
  <si>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</si>
  <si>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</si>
  <si>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</si>
  <si>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</si>
  <si>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</si>
  <si>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</si>
  <si>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</si>
  <si>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</si>
  <si>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</si>
  <si>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</si>
  <si>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</si>
  <si>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</si>
  <si>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</si>
  <si>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</si>
  <si>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</si>
  <si>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</si>
  <si>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</si>
  <si>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</si>
  <si>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</si>
  <si>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</si>
  <si>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</si>
  <si>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</si>
  <si>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</si>
  <si>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</si>
  <si>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</si>
  <si>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</si>
  <si>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</si>
  <si>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</si>
  <si>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</si>
  <si>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</si>
  <si>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</si>
  <si>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</si>
  <si>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</si>
  <si>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</si>
  <si>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</si>
  <si>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</si>
  <si>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</si>
  <si>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</si>
  <si>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</si>
  <si>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</si>
  <si>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</si>
  <si>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</si>
  <si>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</si>
  <si>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</si>
  <si>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</si>
  <si>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</si>
  <si>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</si>
  <si>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</si>
  <si>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</si>
  <si>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</si>
  <si>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</si>
  <si>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</si>
  <si>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</si>
  <si>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</si>
  <si>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</si>
  <si>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</si>
  <si>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</si>
  <si>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</si>
  <si>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</si>
  <si>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</si>
  <si>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</si>
  <si>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</si>
  <si>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</si>
  <si>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</si>
  <si>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</si>
  <si>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</si>
  <si>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</si>
  <si>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</si>
  <si>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</si>
  <si>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</si>
  <si>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</si>
  <si>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</si>
  <si>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</si>
  <si>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</si>
  <si>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</si>
  <si>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</si>
  <si>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</si>
  <si>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</si>
  <si>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</si>
  <si>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</si>
  <si>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</si>
  <si>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</si>
  <si>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</si>
  <si>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</si>
  <si>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</si>
  <si>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</si>
  <si>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</si>
  <si>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</si>
  <si>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</si>
  <si>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</si>
  <si>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</si>
  <si>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</si>
  <si>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</si>
  <si>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</si>
  <si>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</si>
  <si>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</si>
  <si>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</si>
  <si>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</si>
  <si>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</si>
  <si>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</si>
  <si>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</si>
  <si>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</si>
  <si>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</si>
  <si>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</si>
  <si>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</si>
  <si>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</si>
  <si>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</si>
  <si>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</si>
  <si>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</si>
  <si>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</si>
  <si>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</si>
  <si>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</si>
  <si>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</si>
  <si>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</si>
  <si>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</si>
  <si>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</si>
  <si>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</si>
  <si>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</si>
  <si>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</si>
  <si>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</si>
  <si>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</si>
  <si>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</si>
  <si>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</si>
  <si>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</si>
  <si>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</si>
  <si>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</si>
  <si>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</si>
  <si>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</si>
  <si>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</si>
  <si>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</si>
  <si>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</si>
  <si>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</si>
  <si>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</si>
  <si>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</si>
  <si>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</si>
  <si>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</si>
  <si>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</si>
  <si>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</si>
  <si>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</si>
  <si>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</si>
  <si>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</si>
  <si>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</si>
  <si>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</si>
  <si>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</si>
  <si>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</si>
  <si>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</si>
  <si>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</si>
  <si>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</si>
  <si>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</si>
  <si>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</si>
  <si>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</si>
  <si>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</si>
  <si>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</si>
  <si>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</si>
  <si>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</si>
  <si>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</si>
  <si>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</si>
  <si>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</si>
  <si>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</si>
  <si>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</si>
  <si>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</si>
  <si>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</si>
  <si>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</si>
  <si>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</si>
  <si>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</si>
  <si>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</si>
  <si>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</si>
  <si>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</si>
  <si>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</si>
  <si>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</si>
  <si>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</si>
  <si>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</si>
  <si>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</si>
  <si>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</si>
  <si>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</si>
  <si>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</si>
  <si>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</si>
  <si>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</si>
  <si>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</si>
  <si>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</si>
  <si>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</si>
  <si>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</si>
  <si>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</si>
  <si>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</si>
  <si>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</si>
  <si>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</si>
  <si>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</si>
  <si>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</si>
  <si>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</si>
  <si>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</si>
  <si>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</si>
  <si>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</si>
  <si>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</si>
  <si>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</si>
  <si>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</si>
  <si>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</si>
  <si>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</si>
  <si>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</si>
  <si>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</si>
  <si>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</si>
  <si>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</si>
  <si>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</si>
  <si>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</si>
  <si>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</si>
  <si>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</si>
  <si>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</si>
  <si>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</si>
  <si>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</si>
  <si>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</si>
  <si>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</si>
  <si>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</si>
  <si>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</si>
  <si>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</si>
  <si>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</si>
  <si>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</si>
  <si>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</si>
  <si>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</si>
  <si>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</si>
  <si>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</si>
  <si>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</si>
  <si>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</si>
  <si>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</si>
  <si>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</si>
  <si>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</si>
  <si>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</si>
  <si>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</si>
  <si>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</si>
  <si>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</si>
  <si>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</si>
  <si>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</si>
  <si>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</si>
  <si>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</si>
  <si>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</si>
  <si>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</si>
  <si>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</si>
  <si>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</si>
  <si>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</si>
  <si>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</si>
  <si>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</si>
  <si>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</si>
  <si>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</si>
  <si>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</si>
  <si>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</si>
  <si>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</si>
  <si>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</si>
  <si>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</si>
  <si>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</si>
  <si>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</si>
  <si>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</si>
  <si>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</si>
  <si>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</si>
  <si>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</si>
  <si>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</si>
  <si>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</si>
  <si>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</si>
  <si>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</si>
  <si>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</si>
  <si>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</si>
  <si>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</si>
  <si>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</si>
  <si>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</si>
  <si>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</si>
  <si>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</si>
  <si>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</si>
  <si>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</si>
  <si>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</si>
  <si>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</si>
  <si>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</si>
  <si>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</si>
  <si>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</si>
  <si>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</si>
  <si>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</si>
  <si>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</si>
  <si>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</si>
  <si>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</si>
  <si>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</si>
  <si>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</si>
  <si>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</si>
  <si>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</si>
  <si>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</si>
  <si>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</si>
  <si>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</si>
  <si>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</si>
  <si>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</si>
  <si>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</si>
  <si>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</si>
  <si>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</si>
  <si>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</si>
  <si>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</si>
  <si>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</si>
  <si>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</si>
  <si>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</si>
  <si>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</si>
  <si>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</si>
  <si>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</si>
  <si>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</si>
  <si>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</si>
  <si>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</si>
  <si>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</si>
  <si>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</si>
  <si>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</si>
  <si>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</si>
  <si>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</si>
  <si>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</si>
  <si>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</si>
  <si>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</si>
  <si>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</si>
  <si>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</si>
  <si>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</si>
  <si>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</si>
  <si>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</si>
  <si>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</si>
  <si>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</si>
  <si>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</si>
  <si>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</si>
  <si>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</si>
  <si>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</si>
  <si>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</si>
  <si>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</si>
  <si>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</si>
  <si>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</si>
  <si>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</si>
  <si>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</si>
  <si>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</si>
  <si>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</si>
  <si>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</si>
  <si>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</si>
  <si>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</si>
  <si>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</si>
  <si>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</si>
  <si>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</si>
  <si>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</si>
  <si>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</si>
  <si>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</si>
  <si>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</si>
  <si>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</si>
  <si>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</si>
  <si>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</si>
  <si>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</si>
  <si>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</si>
  <si>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</si>
  <si>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</si>
  <si>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</si>
  <si>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</si>
  <si>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</si>
  <si>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</si>
  <si>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</si>
  <si>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</si>
  <si>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</si>
  <si>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</si>
  <si>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</si>
  <si>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</si>
  <si>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</si>
  <si>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</si>
  <si>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</si>
  <si>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</si>
  <si>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</si>
  <si>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</si>
  <si>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</si>
  <si>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</si>
  <si>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</si>
  <si>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</si>
  <si>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</si>
  <si>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</si>
  <si>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</si>
  <si>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</si>
  <si>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</si>
  <si>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</si>
  <si>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</si>
  <si>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</si>
  <si>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</si>
  <si>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</si>
  <si>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</si>
  <si>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</si>
  <si>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</si>
  <si>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</si>
  <si>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</si>
  <si>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</si>
  <si>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</si>
  <si>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</si>
  <si>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</si>
  <si>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</si>
  <si>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</si>
  <si>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</si>
  <si>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</si>
  <si>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</si>
  <si>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</si>
  <si>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</si>
  <si>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</si>
  <si>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</si>
  <si>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</si>
  <si>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</si>
  <si>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</si>
  <si>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</si>
  <si>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</si>
  <si>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</si>
  <si>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</si>
  <si>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</si>
  <si>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</si>
  <si>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</si>
  <si>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</si>
  <si>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</si>
  <si>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</si>
  <si>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</si>
  <si>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</si>
  <si>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</si>
  <si>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</si>
  <si>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</si>
  <si>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</si>
  <si>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</si>
  <si>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</si>
  <si>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</si>
  <si>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</si>
  <si>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</si>
  <si>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</si>
  <si>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</si>
  <si>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</si>
  <si>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</si>
  <si>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</si>
  <si>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</si>
  <si>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</si>
  <si>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</si>
  <si>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</si>
  <si>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</si>
  <si>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</si>
  <si>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</si>
  <si>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</si>
  <si>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</si>
  <si>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</si>
  <si>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</si>
  <si>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</si>
  <si>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</si>
  <si>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</si>
  <si>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</si>
  <si>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</si>
  <si>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</si>
  <si>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</si>
  <si>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</si>
  <si>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</si>
  <si>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</si>
  <si>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</si>
  <si>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</si>
  <si>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</si>
  <si>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</si>
  <si>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</si>
  <si>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</si>
  <si>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</si>
  <si>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</si>
  <si>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</si>
  <si>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</si>
  <si>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</si>
  <si>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</si>
  <si>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</si>
  <si>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</si>
  <si>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</si>
  <si>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</si>
  <si>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</si>
  <si>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</si>
  <si>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</si>
  <si>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</si>
  <si>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</si>
  <si>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</si>
  <si>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</si>
  <si>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</si>
  <si>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</si>
  <si>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</si>
  <si>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</si>
  <si>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</si>
  <si>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</si>
  <si>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</si>
  <si>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</si>
  <si>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</si>
  <si>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</si>
  <si>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</si>
  <si>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</si>
  <si>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</si>
  <si>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</si>
  <si>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</si>
  <si>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</si>
  <si>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</si>
  <si>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</si>
  <si>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</si>
  <si>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</si>
  <si>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</si>
  <si>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</si>
  <si>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</si>
  <si>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</si>
  <si>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</si>
  <si>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</si>
  <si>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</si>
  <si>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</si>
  <si>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</si>
  <si>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</si>
  <si>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</si>
  <si>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</si>
  <si>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</si>
  <si>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</si>
  <si>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</si>
  <si>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</si>
  <si>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</si>
  <si>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</si>
  <si>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</si>
  <si>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</si>
  <si>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</si>
  <si>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</si>
  <si>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</si>
  <si>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</si>
  <si>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</si>
  <si>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</si>
  <si>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</si>
  <si>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</si>
  <si>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</si>
  <si>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</si>
  <si>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</si>
  <si>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</si>
  <si>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</si>
  <si>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</si>
  <si>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</si>
  <si>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</si>
  <si>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</si>
  <si>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</si>
  <si>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</si>
  <si>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</si>
  <si>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</si>
  <si>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</si>
  <si>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</si>
  <si>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</si>
  <si>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</si>
  <si>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</si>
  <si>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</si>
  <si>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</si>
  <si>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</si>
  <si>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</si>
  <si>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</si>
  <si>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</si>
  <si>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</si>
  <si>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</si>
  <si>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</si>
  <si>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</si>
  <si>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</si>
  <si>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</si>
  <si>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</si>
  <si>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</si>
  <si>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</si>
  <si>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</si>
  <si>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</si>
  <si>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</si>
  <si>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</si>
  <si>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</si>
  <si>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</si>
  <si>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</si>
  <si>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</si>
  <si>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</si>
  <si>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</si>
  <si>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</si>
  <si>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</si>
  <si>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</si>
  <si>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</si>
  <si>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</si>
  <si>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</si>
  <si>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</si>
  <si>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</si>
  <si>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</si>
  <si>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</si>
  <si>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</si>
  <si>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</si>
  <si>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</si>
  <si>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</si>
  <si>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</si>
  <si>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</si>
  <si>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</si>
  <si>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</si>
  <si>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</si>
  <si>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</si>
  <si>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</si>
  <si>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</si>
  <si>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</si>
  <si>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</si>
  <si>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</si>
  <si>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</si>
  <si>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</si>
  <si>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</si>
  <si>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</si>
  <si>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</si>
  <si>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</si>
  <si>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</si>
  <si>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</si>
  <si>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</si>
  <si>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</si>
  <si>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</si>
  <si>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</si>
  <si>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</si>
  <si>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</si>
  <si>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</si>
  <si>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</si>
  <si>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</si>
  <si>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</si>
  <si>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</si>
  <si>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</si>
  <si>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</si>
  <si>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</si>
  <si>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</si>
  <si>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</si>
  <si>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</si>
  <si>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</si>
  <si>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</si>
  <si>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</si>
  <si>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</si>
  <si>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</si>
  <si>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</si>
  <si>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</si>
  <si>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</si>
  <si>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</si>
  <si>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</si>
  <si>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</si>
  <si>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</si>
  <si>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</si>
  <si>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</si>
  <si>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</si>
  <si>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</si>
  <si>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</si>
  <si>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</si>
  <si>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</si>
  <si>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</si>
  <si>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</si>
  <si>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</si>
  <si>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</si>
  <si>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</si>
  <si>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</si>
  <si>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</si>
  <si>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</si>
  <si>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</si>
  <si>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</si>
  <si>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</si>
  <si>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</si>
  <si>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</si>
  <si>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</si>
  <si>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</si>
  <si>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</si>
  <si>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</si>
  <si>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</si>
  <si>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</si>
  <si>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</si>
  <si>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</si>
  <si>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</si>
  <si>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</si>
  <si>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</si>
  <si>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</si>
  <si>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</si>
  <si>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</si>
  <si>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</si>
  <si>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</si>
  <si>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</si>
  <si>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</si>
  <si>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</si>
  <si>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</si>
  <si>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</si>
  <si>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</si>
  <si>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</si>
  <si>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</si>
  <si>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</si>
  <si>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</si>
  <si>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</si>
  <si>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</si>
  <si>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</si>
  <si>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</si>
  <si>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</si>
  <si>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</si>
  <si>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</si>
  <si>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</si>
  <si>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</si>
  <si>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</si>
  <si>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</si>
  <si>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</si>
  <si>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</si>
  <si>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</si>
  <si>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</si>
  <si>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</si>
  <si>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</si>
  <si>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</si>
  <si>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</si>
  <si>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</si>
  <si>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</si>
  <si>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</si>
  <si>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</si>
  <si>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</si>
  <si>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</si>
  <si>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</si>
  <si>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</si>
  <si>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</si>
  <si>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</si>
  <si>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</si>
  <si>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</si>
  <si>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</si>
  <si>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</si>
  <si>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</si>
  <si>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</si>
  <si>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</si>
  <si>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</si>
  <si>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</si>
  <si>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</si>
  <si>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</si>
  <si>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</si>
  <si>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</si>
  <si>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</si>
  <si>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</si>
  <si>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</si>
  <si>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</si>
  <si>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</si>
  <si>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</si>
  <si>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</si>
  <si>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</si>
  <si>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</si>
  <si>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</si>
  <si>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</si>
  <si>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</si>
  <si>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</si>
  <si>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</si>
  <si>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</si>
  <si>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</si>
  <si>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</si>
  <si>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</si>
  <si>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</si>
  <si>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</si>
  <si>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</si>
  <si>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</si>
  <si>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</si>
  <si>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</si>
  <si>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</si>
  <si>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</si>
  <si>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</si>
  <si>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</si>
  <si>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</si>
  <si>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</si>
  <si>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</si>
  <si>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</si>
  <si>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</si>
  <si>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</si>
  <si>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</si>
  <si>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</si>
  <si>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</si>
  <si>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</si>
  <si>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</si>
  <si>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</si>
  <si>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</si>
  <si>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</si>
  <si>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</si>
  <si>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</si>
  <si>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</si>
  <si>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</si>
  <si>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</si>
  <si>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</si>
  <si>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</si>
  <si>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</si>
  <si>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</si>
  <si>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</si>
  <si>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</si>
  <si>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</si>
  <si>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</si>
  <si>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</si>
  <si>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</si>
  <si>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</si>
  <si>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</si>
  <si>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</si>
  <si>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</si>
  <si>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</si>
  <si>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</si>
  <si>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</si>
  <si>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</si>
  <si>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</si>
  <si>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</si>
  <si>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</si>
  <si>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</si>
  <si>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</si>
  <si>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</si>
  <si>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</si>
  <si>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</si>
  <si>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</si>
  <si>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</si>
  <si>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</si>
  <si>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</si>
  <si>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</si>
  <si>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</si>
  <si>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</si>
  <si>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</si>
  <si>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</si>
  <si>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</si>
  <si>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</si>
  <si>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</si>
  <si>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</si>
  <si>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</si>
  <si>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</si>
  <si>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</si>
  <si>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</si>
  <si>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</si>
  <si>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</si>
  <si>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</si>
  <si>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</si>
  <si>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</si>
  <si>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</si>
  <si>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</si>
  <si>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</si>
  <si>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</si>
  <si>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</si>
  <si>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</si>
  <si>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</si>
  <si>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</si>
  <si>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</si>
  <si>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</si>
  <si>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</si>
  <si>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</si>
  <si>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</si>
  <si>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</si>
  <si>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</si>
  <si>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</si>
  <si>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</si>
  <si>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</si>
  <si>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</si>
  <si>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</si>
  <si>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</si>
  <si>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</si>
  <si>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</si>
  <si>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</si>
  <si>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</si>
  <si>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</si>
  <si>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</si>
  <si>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</si>
  <si>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</si>
  <si>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</si>
  <si>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</si>
  <si>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</si>
  <si>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</si>
  <si>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</si>
  <si>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</si>
  <si>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</si>
  <si>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</si>
  <si>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</si>
  <si>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</si>
  <si>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</si>
  <si>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</si>
  <si>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</si>
  <si>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</si>
  <si>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</si>
  <si>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</si>
  <si>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</si>
  <si>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</si>
  <si>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</si>
  <si>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</si>
  <si>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</si>
  <si>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</si>
  <si>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</si>
  <si>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</si>
  <si>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</si>
  <si>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</si>
  <si>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</si>
  <si>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</si>
  <si>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</si>
  <si>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</si>
  <si>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</si>
  <si>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</si>
  <si>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</si>
  <si>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</si>
  <si>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</si>
  <si>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</si>
  <si>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</si>
  <si>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</si>
  <si>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</si>
  <si>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</si>
  <si>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</si>
  <si>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</si>
  <si>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</si>
  <si>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</si>
  <si>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</si>
  <si>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</si>
  <si>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</si>
  <si>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</si>
  <si>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</si>
  <si>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</si>
  <si>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</si>
  <si>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</si>
  <si>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</si>
  <si>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</si>
  <si>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</si>
  <si>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</si>
  <si>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</si>
  <si>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</si>
  <si>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</si>
  <si>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</si>
  <si>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</si>
  <si>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</si>
  <si>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</si>
  <si>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</si>
  <si>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</si>
  <si>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</si>
  <si>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</si>
  <si>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</si>
  <si>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</si>
  <si>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</si>
  <si>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</si>
  <si>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</si>
  <si>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</si>
  <si>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</si>
  <si>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</si>
  <si>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</si>
  <si>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</si>
  <si>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</si>
  <si>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</si>
  <si>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</si>
  <si>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</si>
  <si>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</si>
  <si>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</si>
  <si>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</si>
  <si>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</si>
  <si>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</si>
  <si>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</si>
  <si>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</si>
  <si>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</si>
  <si>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</si>
  <si>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</si>
  <si>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</si>
  <si>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</si>
  <si>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</si>
  <si>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</si>
  <si>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</si>
  <si>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</si>
  <si>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</si>
  <si>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</si>
  <si>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</si>
  <si>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</si>
  <si>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</si>
  <si>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</si>
  <si>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</si>
  <si>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</si>
  <si>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</si>
  <si>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</si>
  <si>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</si>
  <si>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</si>
  <si>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</si>
  <si>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</si>
  <si>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</si>
  <si>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</si>
  <si>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</si>
  <si>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</si>
  <si>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</si>
  <si>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</si>
  <si>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</si>
  <si>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</si>
  <si>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</si>
  <si>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</si>
  <si>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</si>
  <si>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</si>
  <si>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</si>
  <si>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</si>
  <si>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</si>
  <si>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</si>
  <si>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</si>
  <si>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</si>
  <si>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</si>
  <si>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</si>
  <si>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</si>
  <si>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</si>
  <si>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</si>
  <si>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</si>
  <si>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</si>
  <si>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</si>
  <si>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</si>
  <si>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</si>
  <si>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</si>
  <si>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</si>
  <si>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</si>
  <si>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</si>
  <si>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</si>
  <si>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</si>
  <si>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</si>
  <si>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</si>
  <si>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</si>
  <si>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</si>
  <si>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</si>
  <si>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</si>
  <si>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</si>
  <si>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</si>
  <si>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</si>
  <si>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</si>
  <si>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</si>
  <si>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</si>
  <si>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</si>
  <si>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</si>
  <si>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</si>
  <si>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</si>
  <si>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</si>
  <si>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</si>
  <si>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</si>
  <si>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</si>
  <si>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</si>
  <si>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</si>
  <si>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</si>
  <si>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</si>
  <si>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</si>
  <si>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</si>
  <si>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</si>
  <si>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</si>
  <si>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</si>
  <si>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</si>
  <si>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</si>
  <si>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</si>
  <si>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</si>
  <si>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</si>
  <si>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</si>
  <si>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</si>
  <si>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</si>
  <si>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</si>
  <si>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</si>
  <si>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</si>
  <si>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</si>
  <si>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</si>
  <si>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</si>
  <si>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</si>
  <si>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</si>
  <si>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</si>
  <si>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</si>
  <si>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</si>
  <si>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</si>
  <si>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</si>
  <si>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</si>
  <si>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</si>
  <si>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</si>
  <si>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</si>
  <si>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</si>
  <si>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</si>
  <si>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</si>
  <si>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</si>
  <si>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</si>
  <si>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</si>
  <si>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</si>
  <si>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</si>
  <si>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</si>
  <si>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</si>
  <si>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</si>
  <si>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</si>
  <si>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</si>
  <si>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</si>
  <si>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</si>
  <si>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</si>
  <si>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</si>
  <si>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</si>
  <si>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</si>
  <si>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</si>
  <si>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</si>
  <si>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</si>
  <si>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</si>
  <si>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</si>
  <si>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</si>
  <si>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</si>
  <si>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</si>
  <si>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</si>
  <si>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</si>
  <si>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</si>
  <si>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</si>
  <si>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</si>
  <si>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</si>
  <si>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</si>
  <si>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</si>
  <si>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</si>
  <si>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</si>
  <si>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</si>
  <si>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</si>
  <si>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</si>
  <si>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</si>
  <si>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</si>
  <si>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</si>
  <si>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</si>
  <si>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</si>
  <si>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</si>
  <si>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</si>
  <si>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</si>
  <si>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</si>
  <si>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</si>
  <si>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</si>
  <si>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</si>
  <si>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</si>
  <si>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</si>
  <si>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</si>
  <si>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</si>
  <si>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</si>
  <si>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</si>
  <si>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</si>
  <si>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</si>
  <si>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</si>
  <si>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</si>
  <si>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</si>
  <si>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</si>
  <si>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</si>
  <si>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</si>
  <si>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</si>
  <si>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</si>
  <si>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</si>
  <si>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</si>
  <si>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</si>
  <si>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</si>
  <si>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</si>
  <si>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</si>
  <si>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</si>
  <si>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</si>
  <si>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</si>
  <si>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</si>
  <si>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</si>
  <si>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</si>
  <si>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</si>
  <si>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</si>
  <si>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</si>
  <si>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</si>
  <si>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</si>
  <si>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</si>
  <si>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</si>
  <si>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</si>
  <si>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</si>
  <si>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</si>
  <si>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</si>
  <si>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</si>
  <si>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</si>
  <si>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</si>
  <si>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</si>
  <si>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</si>
  <si>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</si>
  <si>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</si>
  <si>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</si>
  <si>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</si>
  <si>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</si>
  <si>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</si>
  <si>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</si>
  <si>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</si>
  <si>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</si>
  <si>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</si>
  <si>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</si>
  <si>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</si>
  <si>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</si>
  <si>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</si>
  <si>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</si>
  <si>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</si>
  <si>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</si>
  <si>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</si>
  <si>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</si>
  <si>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</si>
  <si>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</si>
  <si>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</si>
  <si>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</si>
  <si>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</si>
  <si>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</si>
  <si>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</si>
  <si>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</si>
  <si>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</si>
  <si>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</si>
  <si>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</si>
  <si>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</si>
  <si>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</si>
  <si>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</si>
  <si>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</si>
  <si>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</si>
  <si>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</si>
  <si>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</si>
  <si>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</si>
  <si>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</si>
  <si>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</si>
  <si>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</si>
  <si>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</si>
  <si>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</si>
  <si>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</si>
  <si>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</si>
  <si>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</si>
  <si>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</si>
  <si>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</si>
  <si>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</si>
  <si>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</si>
  <si>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</si>
  <si>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</si>
  <si>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</si>
  <si>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</si>
  <si>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</si>
  <si>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</si>
  <si>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</si>
  <si>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</si>
  <si>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</si>
  <si>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</si>
  <si>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</si>
  <si>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</si>
  <si>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</si>
  <si>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</si>
  <si>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</si>
  <si>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</si>
  <si>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</si>
  <si>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</si>
  <si>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</si>
  <si>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</si>
  <si>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</si>
  <si>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</si>
  <si>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</si>
  <si>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</si>
  <si>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</si>
  <si>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</si>
  <si>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</si>
  <si>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</si>
  <si>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</si>
  <si>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</si>
  <si>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</si>
  <si>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</si>
  <si>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</si>
  <si>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</si>
  <si>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</si>
  <si>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</si>
  <si>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</si>
  <si>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</si>
  <si>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</si>
  <si>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</si>
  <si>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</si>
  <si>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</si>
  <si>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</si>
  <si>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</si>
  <si>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</si>
  <si>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</si>
  <si>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</si>
  <si>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</si>
  <si>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</si>
  <si>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</si>
  <si>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</si>
  <si>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</si>
  <si>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</si>
  <si>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</si>
  <si>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</si>
  <si>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</si>
  <si>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</si>
  <si>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</si>
  <si>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</si>
  <si>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</si>
  <si>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</si>
  <si>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</si>
  <si>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</si>
  <si>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</si>
  <si>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</si>
  <si>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</si>
  <si>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</si>
  <si>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</si>
  <si>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</si>
  <si>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</si>
  <si>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</si>
  <si>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</si>
  <si>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</si>
  <si>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</si>
  <si>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</si>
  <si>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</si>
  <si>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</si>
  <si>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</si>
  <si>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</si>
  <si>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</si>
  <si>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</si>
  <si>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</si>
  <si>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</si>
  <si>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</si>
  <si>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</si>
  <si>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</si>
  <si>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</si>
  <si>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</si>
  <si>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</si>
  <si>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</si>
  <si>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</si>
  <si>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</si>
  <si>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</si>
  <si>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</si>
  <si>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</si>
  <si>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</si>
  <si>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</si>
  <si>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</si>
  <si>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</si>
  <si>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</si>
  <si>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</si>
  <si>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</si>
  <si>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</si>
  <si>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</si>
  <si>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</si>
  <si>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</si>
  <si>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</si>
  <si>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</si>
  <si>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</si>
  <si>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</si>
  <si>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</si>
  <si>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</si>
  <si>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</si>
  <si>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</si>
  <si>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</si>
  <si>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</si>
  <si>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</si>
  <si>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</si>
  <si>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</si>
  <si>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</si>
  <si>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</si>
  <si>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</si>
  <si>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</si>
  <si>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</si>
  <si>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</si>
  <si>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</si>
  <si>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</si>
  <si>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</si>
  <si>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</si>
  <si>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</si>
  <si>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</si>
  <si>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</si>
  <si>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</si>
  <si>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</si>
  <si>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</si>
  <si>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</si>
  <si>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</si>
  <si>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</si>
  <si>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</si>
  <si>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</si>
  <si>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</si>
  <si>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</si>
  <si>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</si>
  <si>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</si>
  <si>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</si>
  <si>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</si>
  <si>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</si>
  <si>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</si>
  <si>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</si>
  <si>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</si>
  <si>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</si>
  <si>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</si>
  <si>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</si>
  <si>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</si>
  <si>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</si>
  <si>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</si>
  <si>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</si>
  <si>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</si>
  <si>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</si>
  <si>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</si>
  <si>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</si>
  <si>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</si>
  <si>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</si>
  <si>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</si>
  <si>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</si>
  <si>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</si>
  <si>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</si>
  <si>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</si>
  <si>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</si>
  <si>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</si>
  <si>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</si>
  <si>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</si>
  <si>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</si>
  <si>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</si>
  <si>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</si>
  <si>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</si>
  <si>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</si>
  <si>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</si>
  <si>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</si>
  <si>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</si>
  <si>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</si>
  <si>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</si>
  <si>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</si>
  <si>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</si>
  <si>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</si>
  <si>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</si>
  <si>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</si>
  <si>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</si>
  <si>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</si>
  <si>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</si>
  <si>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</si>
  <si>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</si>
  <si>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</si>
  <si>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</si>
  <si>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</si>
  <si>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</si>
  <si>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</si>
  <si>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</si>
  <si>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</si>
  <si>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</si>
  <si>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</si>
  <si>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</si>
  <si>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</si>
  <si>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</si>
  <si>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</si>
  <si>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</si>
  <si>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</si>
  <si>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</si>
  <si>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</si>
  <si>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</si>
  <si>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</si>
  <si>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</si>
  <si>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</si>
  <si>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</si>
  <si>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</si>
  <si>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</si>
  <si>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</si>
  <si>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</si>
  <si>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</si>
  <si>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</si>
  <si>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</si>
  <si>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</si>
  <si>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</si>
  <si>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</si>
  <si>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</si>
  <si>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</si>
  <si>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</si>
  <si>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</si>
  <si>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</si>
  <si>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</si>
  <si>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</si>
  <si>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</si>
  <si>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</si>
  <si>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</si>
  <si>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</si>
  <si>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</si>
  <si>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</si>
  <si>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</si>
  <si>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</si>
  <si>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</si>
  <si>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</si>
  <si>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</si>
  <si>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</si>
  <si>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</si>
  <si>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</si>
  <si>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</si>
  <si>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</si>
  <si>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</si>
  <si>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</si>
  <si>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</si>
  <si>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</si>
  <si>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</si>
  <si>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</si>
  <si>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</si>
  <si>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</si>
  <si>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</si>
  <si>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</si>
  <si>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</si>
  <si>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</si>
  <si>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</si>
  <si>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</si>
  <si>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</si>
  <si>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</si>
  <si>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</si>
  <si>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</si>
  <si>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</si>
  <si>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</si>
  <si>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</si>
  <si>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</si>
  <si>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</si>
  <si>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</si>
  <si>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</si>
  <si>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</si>
  <si>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</si>
  <si>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</si>
  <si>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</si>
  <si>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</si>
  <si>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</si>
  <si>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</si>
  <si>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</si>
  <si>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</si>
  <si>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</si>
  <si>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</si>
  <si>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</si>
  <si>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</si>
  <si>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</si>
  <si>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</si>
  <si>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</si>
  <si>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</si>
  <si>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</si>
  <si>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</si>
  <si>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</si>
  <si>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</si>
  <si>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</si>
  <si>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</si>
  <si>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</si>
  <si>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</si>
  <si>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</si>
  <si>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</si>
  <si>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</si>
  <si>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</si>
  <si>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</si>
  <si>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</si>
  <si>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</si>
  <si>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</si>
  <si>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</si>
  <si>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</si>
  <si>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</si>
  <si>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</si>
  <si>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</si>
  <si>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</si>
  <si>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</si>
  <si>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</si>
  <si>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</si>
  <si>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</si>
  <si>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</si>
  <si>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</si>
  <si>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</si>
  <si>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</si>
  <si>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</si>
  <si>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</si>
  <si>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</si>
  <si>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</si>
  <si>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</si>
  <si>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</si>
  <si>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</si>
  <si>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</si>
  <si>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</si>
  <si>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</si>
  <si>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</si>
  <si>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</si>
  <si>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</si>
  <si>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</si>
  <si>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</si>
  <si>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</si>
  <si>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</si>
  <si>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</si>
  <si>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</si>
  <si>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</si>
  <si>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</si>
  <si>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</si>
  <si>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</si>
  <si>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</si>
  <si>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</si>
  <si>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</si>
  <si>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</si>
  <si>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</si>
  <si>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</si>
  <si>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</si>
  <si>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</si>
  <si>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</si>
  <si>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</si>
  <si>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</si>
  <si>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</si>
  <si>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</si>
  <si>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</si>
  <si>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</si>
  <si>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</si>
  <si>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</si>
  <si>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</si>
  <si>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</si>
  <si>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</si>
  <si>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</si>
  <si>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</si>
  <si>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</si>
  <si>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</si>
  <si>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</si>
  <si>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</si>
  <si>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</si>
  <si>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</si>
  <si>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</si>
  <si>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</si>
  <si>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</si>
  <si>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</si>
  <si>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</si>
  <si>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</si>
  <si>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</si>
  <si>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</si>
  <si>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</si>
  <si>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</si>
  <si>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</si>
  <si>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</si>
  <si>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</si>
  <si>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</si>
  <si>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</si>
  <si>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</si>
  <si>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</si>
  <si>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</si>
  <si>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</si>
  <si>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</si>
  <si>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</si>
  <si>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</si>
  <si>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</si>
  <si>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</si>
  <si>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</si>
  <si>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</si>
  <si>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</si>
  <si>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</si>
  <si>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</si>
  <si>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</si>
  <si>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</si>
  <si>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</si>
  <si>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</si>
  <si>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</si>
  <si>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</si>
  <si>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</si>
  <si>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</si>
  <si>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</si>
  <si>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</si>
  <si>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</si>
  <si>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</si>
  <si>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</si>
  <si>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</si>
  <si>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</si>
  <si>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</si>
  <si>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</si>
  <si>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</si>
  <si>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</si>
  <si>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</si>
  <si>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</si>
  <si>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</si>
  <si>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</si>
  <si>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</si>
  <si>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</si>
  <si>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</si>
  <si>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</si>
  <si>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</si>
  <si>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</si>
  <si>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</si>
  <si>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</si>
  <si>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</si>
  <si>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</si>
  <si>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</si>
  <si>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</si>
  <si>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</si>
  <si>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</si>
  <si>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</si>
  <si>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</si>
  <si>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</si>
  <si>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</si>
  <si>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</si>
  <si>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</si>
  <si>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</si>
  <si>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</si>
  <si>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</si>
  <si>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</si>
  <si>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</si>
  <si>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</si>
  <si>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</si>
  <si>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</si>
  <si>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</si>
  <si>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</si>
  <si>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</si>
  <si>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</si>
  <si>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</si>
  <si>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</si>
  <si>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</si>
  <si>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</si>
  <si>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</si>
  <si>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</si>
  <si>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</si>
  <si>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</si>
  <si>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</si>
  <si>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</si>
  <si>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</si>
  <si>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</si>
  <si>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</si>
  <si>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</si>
  <si>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</si>
  <si>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</si>
  <si>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</si>
  <si>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</si>
  <si>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</si>
  <si>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</si>
  <si>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</si>
  <si>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</si>
  <si>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</si>
  <si>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</si>
  <si>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</si>
  <si>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</si>
  <si>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</si>
  <si>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</si>
  <si>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</si>
  <si>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</si>
  <si>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</si>
  <si>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</si>
  <si>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</si>
  <si>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</si>
  <si>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</si>
  <si>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</si>
  <si>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</si>
  <si>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</si>
  <si>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</si>
  <si>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</si>
  <si>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</si>
  <si>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</si>
  <si>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</si>
  <si>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</si>
  <si>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</si>
  <si>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</si>
  <si>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</si>
  <si>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</si>
  <si>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</si>
  <si>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</si>
  <si>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</si>
  <si>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</si>
  <si>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</si>
  <si>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</si>
  <si>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</si>
  <si>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</si>
  <si>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</si>
  <si>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</si>
  <si>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</si>
  <si>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</si>
  <si>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</si>
  <si>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</si>
  <si>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</si>
  <si>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</si>
  <si>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</si>
  <si>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</si>
  <si>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</si>
  <si>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</si>
  <si>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</si>
  <si>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</si>
  <si>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</si>
  <si>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</si>
  <si>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</si>
  <si>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</si>
  <si>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</si>
  <si>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</si>
  <si>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</si>
  <si>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</si>
  <si>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</si>
  <si>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</si>
  <si>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</si>
  <si>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</si>
  <si>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</si>
  <si>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</si>
  <si>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</si>
  <si>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</si>
  <si>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</si>
  <si>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</si>
  <si>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</si>
  <si>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</si>
  <si>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</si>
  <si>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</si>
  <si>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</si>
  <si>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</si>
  <si>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</si>
  <si>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</si>
  <si>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</si>
  <si>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</si>
  <si>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</si>
  <si>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</si>
  <si>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</si>
  <si>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</si>
  <si>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</si>
  <si>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</si>
  <si>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</si>
  <si>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</si>
  <si>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</si>
  <si>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</si>
  <si>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</si>
  <si>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</si>
  <si>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</si>
  <si>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</si>
  <si>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</si>
  <si>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</si>
  <si>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</si>
  <si>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</si>
  <si>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</si>
  <si>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</si>
  <si>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</si>
  <si>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</si>
  <si>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</si>
  <si>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</si>
  <si>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</si>
  <si>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</si>
  <si>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</si>
  <si>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</si>
  <si>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</si>
  <si>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</si>
  <si>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</si>
  <si>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</si>
  <si>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</si>
  <si>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</si>
  <si>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</si>
  <si>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</si>
  <si>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</si>
  <si>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</si>
  <si>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</si>
  <si>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</si>
  <si>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</si>
  <si>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</si>
  <si>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</si>
  <si>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</si>
  <si>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</si>
  <si>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</si>
  <si>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</si>
  <si>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</si>
  <si>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</si>
  <si>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</si>
  <si>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</si>
  <si>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</si>
  <si>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</si>
  <si>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</si>
  <si>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</si>
  <si>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</si>
  <si>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</si>
  <si>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</si>
  <si>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</si>
  <si>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</si>
  <si>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</si>
  <si>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</si>
  <si>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</si>
  <si>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</si>
  <si>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</si>
  <si>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</si>
  <si>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</si>
  <si>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</si>
  <si>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</si>
  <si>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</si>
  <si>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</si>
  <si>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</si>
  <si>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</si>
  <si>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</si>
  <si>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</si>
  <si>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</si>
  <si>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</si>
  <si>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</si>
  <si>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</si>
  <si>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</si>
  <si>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</si>
  <si>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</si>
  <si>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</si>
  <si>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</si>
  <si>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</si>
  <si>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</si>
  <si>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</si>
  <si>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</si>
  <si>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</si>
  <si>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</si>
  <si>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</si>
  <si>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</si>
  <si>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</si>
  <si>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</si>
  <si>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</si>
  <si>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</si>
  <si>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</si>
  <si>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</si>
  <si>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</si>
  <si>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</si>
  <si>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</si>
  <si>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</si>
  <si>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</si>
  <si>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</si>
  <si>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</si>
  <si>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</si>
  <si>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</si>
  <si>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</si>
  <si>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</si>
  <si>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</si>
  <si>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</si>
  <si>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</si>
  <si>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</si>
  <si>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</si>
  <si>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</si>
  <si>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</si>
  <si>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</si>
  <si>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</si>
  <si>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</si>
  <si>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</si>
  <si>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</si>
  <si>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</si>
  <si>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</si>
  <si>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</si>
  <si>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</si>
  <si>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</si>
  <si>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</si>
  <si>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</si>
  <si>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</si>
  <si>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</si>
  <si>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</si>
  <si>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</si>
  <si>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</si>
  <si>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</si>
  <si>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</si>
  <si>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</si>
  <si>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</si>
  <si>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</si>
  <si>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</si>
  <si>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</si>
  <si>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</si>
  <si>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</si>
  <si>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</si>
  <si>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</si>
  <si>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</si>
  <si>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</si>
  <si>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</si>
  <si>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</si>
  <si>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</si>
  <si>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</si>
  <si>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</si>
  <si>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</si>
  <si>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</si>
  <si>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</si>
  <si>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</si>
  <si>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</si>
  <si>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</si>
  <si>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</si>
  <si>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</si>
  <si>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</si>
  <si>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</si>
  <si>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</si>
  <si>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</si>
  <si>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</si>
  <si>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</si>
  <si>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</si>
  <si>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</si>
  <si>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</si>
  <si>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</si>
  <si>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</si>
  <si>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</si>
  <si>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</si>
  <si>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</si>
  <si>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</si>
  <si>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</si>
  <si>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</si>
  <si>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</si>
  <si>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</si>
  <si>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</si>
  <si>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</si>
  <si>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</si>
  <si>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</si>
  <si>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</si>
  <si>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</si>
  <si>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</si>
  <si>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</si>
  <si>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</si>
  <si>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</si>
  <si>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</si>
  <si>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</si>
  <si>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</si>
  <si>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</si>
  <si>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</si>
  <si>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</si>
  <si>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</si>
  <si>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</si>
  <si>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</si>
  <si>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</si>
  <si>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</si>
  <si>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</si>
  <si>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</si>
  <si>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</si>
  <si>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</si>
  <si>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</si>
  <si>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</si>
  <si>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</si>
  <si>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</si>
  <si>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</si>
  <si>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</si>
  <si>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</si>
  <si>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</si>
  <si>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</si>
  <si>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</si>
  <si>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</si>
  <si>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</si>
  <si>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</si>
  <si>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</si>
  <si>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</si>
  <si>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</si>
  <si>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</si>
  <si>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</si>
  <si>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</si>
  <si>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</si>
  <si>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</si>
  <si>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</si>
  <si>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</si>
  <si>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</si>
  <si>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</si>
  <si>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</si>
  <si>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</si>
  <si>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</si>
  <si>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</si>
  <si>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</si>
  <si>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</si>
  <si>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</si>
  <si>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</si>
  <si>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</si>
  <si>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</si>
  <si>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</si>
  <si>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</si>
  <si>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</si>
  <si>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</si>
  <si>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</si>
  <si>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</si>
  <si>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</si>
  <si>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</si>
  <si>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</si>
  <si>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</si>
  <si>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</si>
  <si>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</si>
  <si>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</si>
  <si>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</si>
  <si>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</si>
  <si>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</si>
  <si>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</si>
  <si>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</si>
  <si>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</si>
  <si>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</si>
  <si>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</si>
  <si>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</si>
  <si>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</si>
  <si>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</si>
  <si>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</si>
  <si>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</si>
  <si>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</si>
  <si>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</si>
  <si>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</si>
  <si>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</si>
  <si>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</si>
  <si>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</si>
  <si>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</si>
  <si>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</si>
  <si>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</si>
  <si>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</si>
  <si>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</si>
  <si>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</si>
  <si>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</si>
  <si>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</si>
  <si>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</si>
  <si>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</si>
  <si>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</si>
  <si>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</si>
  <si>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</si>
  <si>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</si>
  <si>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</si>
  <si>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</si>
  <si>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</si>
  <si>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</si>
  <si>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</si>
  <si>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</si>
  <si>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</si>
  <si>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</si>
  <si>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</si>
  <si>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</si>
  <si>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</si>
  <si>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</si>
  <si>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</si>
  <si>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</si>
  <si>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</si>
  <si>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</si>
  <si>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</si>
  <si>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</si>
  <si>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</si>
  <si>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</si>
  <si>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</si>
  <si>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</si>
  <si>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</si>
  <si>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</si>
  <si>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</si>
  <si>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</si>
  <si>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</si>
  <si>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</si>
  <si>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</si>
  <si>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</si>
  <si>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</si>
  <si>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</si>
  <si>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</si>
  <si>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</si>
  <si>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</si>
  <si>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</si>
  <si>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</si>
  <si>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</si>
  <si>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</si>
  <si>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</si>
  <si>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</si>
  <si>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</si>
  <si>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</si>
  <si>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</si>
  <si>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</si>
  <si>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</si>
  <si>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</si>
  <si>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</si>
  <si>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</si>
  <si>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</si>
  <si>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</si>
  <si>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</si>
  <si>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</si>
  <si>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</si>
  <si>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</si>
  <si>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</si>
  <si>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</si>
  <si>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</si>
  <si>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</si>
  <si>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</si>
  <si>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</si>
  <si>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</si>
  <si>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</si>
  <si>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</si>
  <si>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</si>
  <si>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</si>
  <si>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</si>
  <si>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</si>
  <si>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</si>
  <si>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</si>
  <si>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</si>
  <si>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</si>
  <si>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</si>
  <si>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</si>
  <si>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</si>
  <si>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</si>
  <si>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</si>
  <si>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</si>
  <si>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</si>
  <si>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</si>
  <si>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</si>
  <si>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</si>
  <si>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</si>
  <si>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</si>
  <si>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</si>
  <si>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</si>
  <si>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</si>
  <si>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</si>
  <si>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</si>
  <si>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</si>
  <si>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</si>
  <si>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</si>
  <si>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</si>
  <si>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</si>
  <si>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</si>
  <si>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</si>
  <si>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</si>
  <si>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</si>
  <si>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</si>
  <si>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</si>
  <si>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</si>
  <si>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</si>
  <si>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</si>
  <si>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</si>
  <si>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</si>
  <si>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</si>
  <si>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</si>
  <si>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</si>
  <si>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</si>
  <si>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</si>
  <si>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</si>
  <si>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</si>
  <si>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</si>
  <si>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</si>
  <si>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</si>
  <si>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</si>
  <si>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</si>
  <si>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</si>
  <si>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</si>
  <si>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</si>
  <si>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</si>
  <si>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</si>
  <si>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</si>
  <si>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</si>
  <si>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</si>
  <si>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</si>
  <si>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</si>
  <si>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</si>
  <si>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</si>
  <si>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</si>
  <si>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</si>
  <si>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</si>
  <si>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</si>
  <si>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</si>
  <si>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</si>
  <si>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</si>
  <si>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</si>
  <si>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</si>
  <si>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</si>
  <si>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</si>
  <si>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</si>
  <si>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</si>
  <si>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</si>
  <si>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</si>
  <si>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</si>
  <si>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</si>
  <si>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</si>
  <si>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</si>
  <si>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</si>
  <si>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</si>
  <si>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</si>
  <si>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</si>
  <si>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</si>
  <si>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</si>
  <si>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</si>
  <si>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</si>
  <si>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</si>
  <si>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</si>
  <si>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</si>
  <si>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</si>
  <si>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</si>
  <si>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</si>
  <si>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</si>
  <si>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</si>
  <si>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</si>
  <si>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</si>
  <si>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</si>
  <si>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</si>
  <si>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</si>
  <si>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</si>
  <si>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</si>
  <si>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</si>
  <si>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</si>
  <si>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</si>
  <si>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</si>
  <si>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</si>
  <si>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</si>
  <si>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</si>
  <si>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</si>
  <si>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</si>
  <si>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</si>
  <si>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</si>
  <si>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</si>
  <si>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</si>
  <si>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</si>
  <si>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</si>
  <si>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</si>
  <si>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</si>
  <si>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</si>
  <si>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</si>
  <si>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</si>
  <si>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</si>
  <si>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</si>
  <si>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</si>
  <si>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</si>
  <si>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</si>
  <si>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</si>
  <si>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</si>
  <si>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</si>
  <si>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</si>
  <si>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</si>
  <si>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</si>
  <si>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</si>
  <si>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</si>
  <si>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</si>
  <si>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</si>
  <si>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</si>
  <si>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</si>
  <si>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</si>
  <si>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</si>
  <si>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</si>
  <si>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</si>
  <si>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</si>
  <si>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</si>
  <si>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</si>
  <si>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</si>
  <si>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</si>
  <si>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</si>
  <si>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</si>
  <si>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</si>
  <si>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</si>
  <si>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</si>
  <si>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</si>
  <si>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</si>
  <si>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</si>
  <si>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</si>
  <si>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</si>
  <si>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</si>
  <si>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</si>
  <si>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</si>
  <si>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</si>
  <si>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</si>
  <si>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</si>
  <si>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</si>
  <si>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</si>
  <si>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</si>
  <si>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</si>
  <si>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</si>
  <si>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</si>
  <si>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</si>
  <si>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</si>
  <si>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</si>
  <si>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</si>
  <si>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</si>
  <si>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</si>
  <si>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</si>
  <si>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</si>
  <si>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</si>
  <si>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</si>
  <si>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</si>
  <si>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</si>
  <si>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</si>
  <si>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</si>
  <si>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</si>
  <si>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</si>
  <si>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</si>
  <si>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</si>
  <si>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</si>
  <si>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</si>
  <si>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</si>
  <si>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</si>
  <si>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</si>
  <si>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</si>
  <si>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</si>
  <si>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</si>
  <si>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</si>
  <si>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</si>
  <si>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</si>
  <si>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</si>
  <si>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</si>
  <si>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</si>
  <si>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</si>
  <si>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</si>
  <si>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</si>
  <si>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</si>
  <si>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</si>
  <si>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</si>
  <si>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</si>
  <si>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</si>
  <si>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</si>
  <si>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</si>
  <si>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</si>
  <si>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</si>
  <si>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</si>
  <si>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</si>
  <si>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</si>
  <si>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</si>
  <si>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</si>
  <si>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</si>
  <si>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</si>
  <si>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</si>
  <si>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</si>
  <si>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</si>
  <si>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</si>
  <si>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</si>
  <si>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</si>
  <si>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</si>
  <si>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</si>
  <si>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</si>
  <si>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</si>
  <si>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</si>
  <si>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</si>
  <si>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</si>
  <si>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</si>
  <si>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</si>
  <si>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</si>
  <si>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</si>
  <si>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</si>
  <si>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</si>
  <si>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</si>
  <si>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</si>
  <si>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</si>
  <si>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</si>
  <si>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</si>
  <si>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</si>
  <si>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</si>
  <si>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</si>
  <si>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</si>
  <si>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</si>
  <si>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</si>
  <si>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</si>
  <si>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</si>
  <si>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</si>
  <si>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</si>
  <si>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</si>
  <si>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</si>
  <si>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</si>
  <si>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</si>
  <si>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</si>
  <si>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</si>
  <si>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</si>
  <si>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</si>
  <si>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</si>
  <si>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</si>
  <si>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</si>
  <si>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</si>
  <si>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</si>
  <si>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</si>
  <si>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</si>
  <si>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</si>
  <si>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</si>
  <si>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</si>
  <si>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</si>
  <si>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</si>
  <si>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</si>
  <si>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</si>
  <si>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</si>
  <si>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</si>
  <si>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</si>
  <si>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</si>
  <si>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</si>
  <si>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</si>
  <si>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</si>
  <si>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</si>
  <si>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</si>
  <si>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</si>
  <si>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</si>
  <si>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</si>
  <si>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</si>
  <si>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</si>
  <si>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</si>
  <si>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</si>
  <si>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</si>
  <si>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</si>
  <si>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</si>
  <si>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</si>
  <si>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</si>
  <si>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</si>
  <si>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</si>
  <si>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</si>
  <si>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</si>
  <si>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</si>
  <si>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</si>
  <si>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</si>
  <si>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</si>
  <si>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</si>
  <si>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</si>
  <si>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</si>
  <si>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</si>
  <si>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</si>
  <si>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</si>
  <si>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</si>
  <si>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</si>
  <si>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</si>
  <si>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</si>
  <si>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</si>
  <si>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</si>
  <si>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</si>
  <si>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</si>
  <si>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</si>
  <si>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</si>
  <si>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</si>
  <si>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</si>
  <si>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</si>
  <si>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</si>
  <si>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</si>
  <si>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</si>
  <si>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</si>
  <si>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</si>
  <si>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</si>
  <si>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</si>
  <si>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</si>
  <si>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</si>
  <si>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</si>
  <si>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</si>
  <si>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</si>
  <si>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</si>
  <si>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</si>
  <si>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</si>
  <si>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</si>
  <si>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</si>
  <si>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</si>
  <si>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</si>
  <si>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</si>
  <si>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</si>
  <si>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</si>
  <si>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</si>
  <si>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</si>
  <si>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</si>
  <si>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</si>
  <si>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</si>
  <si>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</si>
  <si>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</si>
  <si>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</si>
  <si>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</si>
  <si>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</si>
  <si>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</si>
  <si>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</si>
  <si>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</si>
  <si>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</si>
  <si>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</si>
  <si>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</si>
  <si>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</si>
  <si>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</si>
  <si>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</si>
  <si>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</si>
  <si>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</si>
  <si>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</si>
  <si>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</si>
  <si>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</si>
  <si>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</si>
  <si>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</si>
  <si>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</si>
  <si>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</si>
  <si>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</si>
  <si>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</si>
  <si>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</si>
  <si>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</si>
  <si>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</si>
  <si>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</si>
  <si>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</si>
  <si>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</si>
  <si>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</si>
  <si>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</si>
  <si>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</si>
  <si>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</si>
  <si>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</si>
  <si>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</si>
  <si>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</si>
  <si>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</si>
  <si>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</si>
  <si>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</si>
  <si>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</si>
  <si>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</si>
  <si>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</si>
  <si>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</si>
  <si>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</si>
  <si>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</si>
  <si>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</si>
  <si>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</si>
  <si>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</si>
  <si>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</si>
  <si>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</si>
  <si>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</si>
  <si>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</si>
  <si>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</si>
  <si>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</si>
  <si>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</si>
  <si>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</si>
  <si>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</si>
  <si>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</si>
  <si>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</si>
  <si>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</si>
  <si>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</si>
  <si>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</si>
  <si>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</si>
  <si>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</si>
  <si>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</si>
  <si>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</si>
  <si>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</si>
  <si>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</si>
  <si>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</si>
  <si>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</si>
  <si>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</si>
  <si>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</si>
  <si>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</si>
  <si>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</si>
  <si>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</si>
  <si>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</si>
  <si>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</si>
  <si>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</si>
  <si>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</si>
  <si>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</si>
  <si>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</si>
  <si>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</si>
  <si>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</si>
  <si>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</si>
  <si>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</si>
  <si>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</si>
  <si>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</si>
  <si>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</si>
  <si>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</si>
  <si>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</si>
  <si>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</si>
  <si>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</si>
  <si>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</si>
  <si>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</si>
  <si>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</si>
  <si>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</si>
  <si>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</si>
  <si>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</si>
  <si>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</si>
  <si>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</si>
  <si>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</si>
  <si>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</si>
  <si>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</si>
  <si>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</si>
  <si>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</si>
  <si>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</si>
  <si>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</si>
  <si>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</si>
  <si>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</si>
  <si>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</si>
  <si>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</si>
  <si>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</si>
  <si>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</si>
  <si>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</si>
  <si>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</si>
  <si>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</si>
  <si>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</si>
  <si>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</si>
  <si>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</si>
  <si>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</si>
  <si>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</si>
  <si>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</si>
  <si>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</si>
  <si>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</si>
  <si>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</si>
  <si>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</si>
  <si>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</si>
  <si>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</si>
  <si>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</si>
  <si>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</si>
  <si>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</si>
  <si>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</si>
  <si>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</si>
  <si>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</si>
  <si>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</si>
  <si>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</si>
  <si>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</si>
  <si>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</si>
  <si>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</si>
  <si>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</si>
  <si>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</si>
  <si>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</si>
  <si>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</si>
  <si>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</si>
  <si>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</si>
  <si>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</si>
  <si>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</si>
  <si>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</si>
  <si>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</si>
  <si>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</si>
  <si>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</si>
  <si>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</si>
  <si>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</si>
  <si>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</si>
  <si>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</si>
  <si>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</si>
  <si>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</si>
  <si>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</si>
  <si>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</si>
  <si>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</si>
  <si>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</si>
  <si>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</si>
  <si>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</si>
  <si>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</si>
  <si>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</si>
  <si>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</si>
  <si>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</si>
  <si>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</si>
  <si>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</si>
  <si>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</si>
  <si>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</si>
  <si>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</si>
  <si>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</si>
  <si>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</si>
  <si>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</si>
  <si>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</si>
  <si>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</si>
  <si>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</si>
  <si>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</si>
  <si>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</si>
  <si>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</si>
  <si>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</si>
  <si>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</si>
  <si>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</si>
  <si>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</si>
  <si>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</si>
  <si>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</si>
  <si>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</si>
  <si>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</si>
  <si>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</si>
  <si>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</si>
  <si>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</si>
  <si>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</si>
  <si>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</si>
  <si>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</si>
  <si>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</si>
  <si>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</si>
  <si>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</si>
  <si>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</si>
  <si>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</si>
  <si>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</si>
  <si>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</si>
  <si>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</si>
  <si>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</si>
  <si>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</si>
  <si>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</si>
  <si>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</si>
  <si>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</si>
  <si>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</si>
  <si>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</si>
  <si>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</si>
  <si>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</si>
  <si>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</si>
  <si>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</si>
  <si>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</si>
  <si>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</si>
  <si>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</si>
  <si>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</si>
  <si>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</si>
  <si>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</si>
  <si>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</si>
  <si>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</si>
  <si>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</si>
  <si>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</si>
  <si>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</si>
  <si>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</si>
  <si>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</si>
  <si>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</si>
  <si>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</si>
  <si>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</si>
  <si>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</si>
  <si>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</si>
  <si>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</si>
  <si>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</si>
  <si>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</si>
  <si>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</si>
  <si>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</si>
  <si>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</si>
  <si>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</si>
  <si>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</si>
  <si>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</si>
  <si>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</si>
  <si>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</si>
  <si>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</si>
  <si>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</si>
  <si>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</si>
  <si>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</si>
  <si>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</si>
  <si>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</si>
  <si>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</si>
  <si>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</si>
  <si>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</si>
  <si>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</si>
  <si>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</si>
  <si>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</si>
  <si>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</si>
  <si>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</si>
  <si>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</si>
  <si>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</si>
  <si>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</si>
  <si>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</si>
  <si>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</si>
  <si>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</si>
  <si>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</si>
  <si>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</si>
  <si>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</si>
  <si>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</si>
  <si>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</si>
  <si>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</si>
  <si>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</si>
  <si>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</si>
  <si>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</si>
  <si>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</si>
  <si>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</si>
  <si>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</si>
  <si>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</si>
  <si>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</si>
  <si>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</si>
  <si>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</si>
  <si>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</si>
  <si>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</si>
  <si>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</si>
  <si>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</si>
  <si>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</si>
  <si>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</si>
  <si>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</si>
  <si>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</si>
  <si>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</si>
  <si>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</si>
  <si>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</si>
  <si>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</si>
  <si>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</si>
  <si>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</si>
  <si>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</si>
  <si>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</si>
  <si>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</si>
  <si>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</si>
  <si>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</si>
  <si>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</si>
  <si>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</si>
  <si>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</si>
  <si>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</si>
  <si>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</si>
  <si>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</si>
  <si>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</si>
  <si>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</si>
  <si>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</si>
  <si>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</si>
  <si>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</si>
  <si>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</si>
  <si>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</si>
  <si>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</si>
  <si>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</si>
  <si>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</si>
  <si>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</si>
  <si>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</si>
  <si>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</si>
  <si>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</si>
  <si>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</si>
  <si>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</si>
  <si>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</si>
  <si>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</si>
  <si>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</si>
  <si>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</si>
  <si>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</si>
  <si>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</si>
  <si>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</si>
  <si>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</si>
  <si>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</si>
  <si>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</si>
  <si>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</si>
  <si>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</si>
  <si>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</si>
  <si>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</si>
  <si>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</si>
  <si>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</si>
  <si>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</si>
  <si>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</si>
  <si>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</si>
  <si>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</si>
  <si>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</si>
  <si>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</si>
  <si>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</si>
  <si>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</si>
  <si>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</si>
  <si>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</si>
  <si>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</si>
  <si>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</si>
  <si>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</si>
  <si>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</si>
  <si>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</si>
  <si>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</si>
  <si>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</si>
  <si>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</si>
  <si>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</si>
  <si>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</si>
  <si>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</si>
  <si>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</si>
  <si>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</si>
  <si>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</si>
  <si>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</si>
  <si>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</si>
  <si>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</si>
  <si>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</si>
  <si>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</si>
  <si>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</si>
  <si>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</si>
  <si>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</si>
  <si>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</si>
  <si>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</si>
  <si>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</si>
  <si>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</si>
  <si>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</si>
  <si>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</si>
  <si>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</si>
  <si>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</si>
  <si>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</si>
  <si>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</si>
  <si>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</si>
  <si>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</si>
  <si>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</si>
  <si>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</si>
  <si>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</si>
  <si>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</si>
  <si>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</si>
  <si>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</si>
  <si>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</si>
  <si>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</si>
  <si>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</si>
  <si>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</si>
  <si>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</si>
  <si>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</si>
  <si>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</si>
  <si>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</si>
  <si>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</si>
  <si>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</si>
  <si>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</si>
  <si>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</si>
  <si>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</si>
  <si>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</si>
  <si>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</si>
  <si>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</si>
  <si>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</si>
  <si>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</si>
  <si>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</si>
  <si>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</si>
  <si>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</si>
  <si>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</si>
  <si>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</si>
  <si>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</si>
  <si>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</si>
  <si>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</si>
  <si>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</si>
  <si>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</si>
  <si>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</si>
  <si>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</si>
  <si>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</si>
  <si>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</si>
  <si>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</si>
  <si>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</si>
  <si>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</si>
  <si>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</si>
  <si>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</si>
  <si>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</si>
  <si>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</si>
  <si>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</si>
  <si>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</si>
  <si>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</si>
  <si>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</si>
  <si>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</si>
  <si>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</si>
  <si>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</si>
  <si>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</si>
  <si>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</si>
  <si>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</si>
  <si>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</si>
  <si>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</si>
  <si>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</si>
  <si>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</si>
  <si>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</si>
  <si>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</si>
  <si>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</si>
  <si>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</si>
  <si>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</si>
  <si>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</si>
  <si>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</si>
  <si>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</si>
  <si>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</si>
  <si>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</si>
  <si>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</si>
  <si>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</si>
  <si>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</si>
  <si>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</si>
  <si>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</si>
  <si>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</si>
  <si>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</si>
  <si>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</si>
  <si>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</si>
  <si>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</si>
  <si>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</si>
  <si>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</si>
  <si>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</si>
  <si>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</si>
  <si>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</si>
  <si>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</si>
  <si>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</si>
  <si>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</si>
  <si>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</si>
  <si>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</si>
  <si>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</si>
  <si>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</si>
  <si>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</si>
  <si>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</si>
  <si>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</si>
  <si>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</si>
  <si>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</si>
  <si>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</si>
  <si>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</si>
  <si>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</si>
  <si>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</si>
  <si>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</si>
  <si>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</si>
  <si>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</si>
  <si>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</si>
  <si>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</si>
  <si>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</si>
  <si>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</si>
  <si>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</si>
  <si>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</si>
  <si>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</si>
  <si>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</si>
  <si>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</si>
  <si>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</si>
  <si>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</si>
  <si>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</si>
  <si>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</si>
  <si>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</si>
  <si>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</si>
  <si>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</si>
  <si>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</si>
  <si>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</si>
  <si>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</si>
  <si>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</si>
  <si>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</si>
  <si>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</si>
  <si>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</si>
  <si>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</si>
  <si>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</si>
  <si>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</si>
  <si>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</si>
  <si>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</si>
  <si>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</si>
  <si>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</si>
  <si>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</si>
  <si>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</si>
  <si>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</si>
  <si>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</si>
  <si>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</si>
  <si>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</si>
  <si>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</si>
  <si>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</si>
  <si>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</si>
  <si>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</si>
  <si>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</si>
  <si>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</si>
  <si>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</si>
  <si>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</si>
  <si>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</si>
  <si>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</si>
  <si>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</si>
  <si>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</si>
  <si>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</si>
  <si>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</si>
  <si>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</si>
  <si>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</si>
  <si>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</si>
  <si>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</si>
  <si>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</si>
  <si>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</si>
  <si>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</si>
  <si>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</si>
  <si>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</si>
  <si>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</si>
  <si>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</si>
  <si>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</si>
  <si>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</si>
  <si>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</si>
  <si>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</si>
  <si>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</si>
  <si>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</si>
  <si>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</si>
  <si>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</si>
  <si>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</si>
  <si>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</si>
  <si>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</si>
  <si>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</si>
  <si>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</si>
  <si>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</si>
  <si>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</si>
  <si>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</si>
  <si>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</si>
  <si>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</si>
  <si>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</si>
  <si>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</si>
  <si>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</si>
  <si>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</si>
  <si>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</si>
  <si>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</si>
  <si>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</si>
  <si>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</si>
  <si>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</si>
  <si>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</si>
  <si>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</si>
  <si>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</si>
  <si>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</si>
  <si>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</si>
  <si>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</si>
  <si>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</si>
  <si>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</si>
  <si>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</si>
  <si>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</si>
  <si>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</si>
  <si>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</si>
  <si>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</si>
  <si>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</si>
  <si>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</si>
  <si>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</si>
  <si>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</si>
  <si>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</si>
  <si>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</si>
  <si>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</si>
  <si>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</si>
  <si>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</si>
  <si>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</si>
  <si>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</si>
  <si>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</si>
  <si>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</si>
  <si>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</si>
  <si>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</si>
  <si>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</si>
  <si>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</si>
  <si>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</si>
  <si>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</si>
  <si>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</si>
  <si>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</si>
  <si>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</si>
  <si>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</si>
  <si>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</si>
  <si>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</si>
  <si>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</si>
  <si>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</si>
  <si>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</si>
  <si>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</si>
  <si>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</si>
  <si>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</si>
  <si>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</si>
  <si>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</si>
  <si>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</si>
  <si>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</si>
  <si>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</si>
  <si>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</si>
  <si>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</si>
  <si>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</si>
  <si>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</si>
  <si>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</si>
  <si>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</si>
  <si>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</si>
  <si>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</si>
  <si>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</si>
  <si>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</si>
  <si>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</si>
  <si>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</si>
  <si>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</si>
  <si>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</si>
  <si>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</si>
  <si>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</si>
  <si>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</si>
  <si>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</si>
  <si>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</si>
  <si>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</si>
  <si>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</si>
  <si>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</si>
  <si>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</si>
  <si>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</si>
  <si>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</si>
  <si>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</si>
  <si>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</si>
  <si>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</si>
  <si>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</si>
  <si>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</si>
  <si>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</si>
  <si>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</si>
  <si>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</si>
  <si>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</si>
  <si>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</si>
  <si>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</si>
  <si>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</si>
  <si>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</si>
  <si>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</si>
  <si>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</si>
  <si>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</si>
  <si>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</si>
  <si>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</si>
  <si>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</si>
  <si>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</si>
  <si>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</si>
  <si>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</si>
  <si>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</si>
  <si>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</si>
  <si>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</si>
  <si>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</si>
  <si>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</si>
  <si>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</si>
  <si>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</si>
  <si>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</si>
  <si>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</si>
  <si>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</si>
  <si>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</si>
  <si>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</si>
  <si>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</si>
  <si>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</si>
  <si>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</si>
  <si>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</si>
  <si>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</si>
  <si>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</si>
  <si>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</si>
  <si>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</si>
  <si>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</si>
  <si>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</si>
  <si>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</si>
  <si>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</si>
  <si>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</si>
  <si>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</si>
  <si>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</si>
  <si>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</si>
  <si>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</si>
  <si>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</si>
  <si>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</si>
  <si>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</si>
  <si>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</si>
  <si>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</si>
  <si>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</si>
  <si>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</si>
  <si>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</si>
  <si>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</si>
  <si>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</si>
  <si>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</si>
  <si>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</si>
  <si>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</si>
  <si>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</si>
  <si>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</si>
  <si>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</si>
  <si>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</si>
  <si>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</si>
  <si>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</si>
  <si>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</si>
  <si>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</si>
  <si>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</si>
  <si>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</si>
  <si>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</si>
  <si>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</si>
  <si>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</si>
  <si>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</si>
  <si>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</si>
  <si>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</si>
  <si>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</si>
  <si>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</si>
  <si>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</si>
  <si>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</si>
  <si>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</si>
  <si>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</si>
  <si>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</si>
  <si>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</si>
  <si>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</si>
  <si>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</si>
  <si>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</si>
  <si>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</si>
  <si>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</si>
  <si>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</si>
  <si>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</si>
  <si>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</si>
  <si>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</si>
  <si>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</si>
  <si>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</si>
  <si>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</si>
  <si>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</si>
  <si>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</si>
  <si>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</si>
  <si>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</si>
  <si>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</si>
  <si>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</si>
  <si>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</si>
  <si>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</si>
  <si>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</si>
  <si>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</si>
  <si>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</si>
  <si>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</si>
  <si>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</si>
  <si>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</si>
  <si>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</si>
  <si>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</si>
  <si>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</si>
  <si>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</si>
  <si>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</si>
  <si>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</si>
  <si>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</si>
  <si>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</si>
  <si>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</si>
  <si>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</si>
  <si>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</si>
  <si>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</si>
  <si>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</si>
  <si>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</si>
  <si>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</si>
  <si>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</si>
  <si>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</si>
  <si>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</si>
  <si>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</si>
  <si>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</si>
  <si>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</si>
  <si>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</si>
  <si>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</si>
  <si>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</si>
  <si>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</si>
  <si>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</si>
  <si>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</si>
  <si>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</si>
  <si>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</si>
  <si>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</si>
  <si>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</si>
  <si>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</si>
  <si>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</si>
  <si>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</si>
  <si>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</si>
  <si>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</si>
  <si>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</si>
  <si>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</si>
  <si>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</si>
  <si>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</si>
  <si>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</si>
  <si>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</si>
  <si>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</si>
  <si>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</si>
  <si>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</si>
  <si>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</si>
  <si>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</si>
  <si>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</si>
  <si>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</si>
  <si>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</si>
  <si>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</si>
  <si>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</si>
  <si>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</si>
  <si>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</si>
  <si>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</si>
  <si>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</si>
  <si>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</si>
  <si>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</si>
  <si>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</si>
  <si>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</si>
  <si>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</si>
  <si>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</si>
  <si>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</si>
  <si>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</si>
  <si>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</si>
  <si>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</si>
  <si>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</si>
  <si>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</si>
  <si>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</si>
  <si>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</si>
  <si>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</si>
  <si>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</si>
  <si>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</si>
  <si>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</si>
  <si>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</si>
  <si>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</si>
  <si>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</si>
  <si>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</si>
  <si>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</si>
  <si>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</si>
  <si>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</si>
  <si>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</si>
  <si>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</si>
  <si>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</si>
  <si>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</si>
  <si>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</si>
  <si>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</si>
  <si>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</si>
  <si>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</si>
  <si>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</si>
  <si>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</si>
  <si>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</si>
  <si>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</si>
  <si>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</si>
  <si>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</si>
  <si>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</si>
  <si>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</si>
  <si>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</si>
  <si>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</si>
  <si>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</si>
  <si>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</si>
  <si>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</si>
  <si>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</si>
  <si>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</si>
  <si>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</si>
  <si>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</si>
  <si>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</si>
  <si>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</si>
  <si>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</si>
  <si>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</si>
  <si>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</si>
  <si>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</si>
  <si>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</si>
  <si>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</si>
  <si>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</si>
  <si>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</si>
  <si>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</si>
  <si>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</si>
  <si>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</si>
  <si>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</si>
  <si>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</si>
  <si>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</si>
  <si>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</si>
  <si>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</si>
  <si>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</si>
  <si>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</si>
  <si>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</si>
  <si>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</si>
  <si>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</si>
  <si>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</si>
  <si>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</si>
  <si>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</si>
  <si>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</si>
  <si>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</si>
  <si>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</si>
  <si>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</si>
  <si>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</si>
  <si>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</si>
  <si>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</si>
  <si>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</si>
  <si>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</si>
  <si>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</si>
  <si>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</si>
  <si>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</si>
  <si>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</si>
  <si>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</si>
  <si>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</si>
  <si>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</si>
  <si>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</si>
  <si>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</si>
  <si>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</si>
  <si>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</si>
  <si>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</si>
  <si>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</si>
  <si>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</si>
  <si>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</si>
  <si>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</si>
  <si>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</si>
  <si>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</si>
  <si>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</si>
  <si>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</si>
  <si>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</si>
  <si>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</si>
  <si>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</si>
  <si>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</si>
  <si>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</si>
  <si>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</si>
  <si>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</si>
  <si>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</si>
  <si>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</si>
  <si>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</si>
  <si>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</si>
  <si>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</si>
  <si>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</si>
  <si>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</si>
  <si>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</si>
  <si>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</si>
  <si>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</si>
  <si>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</si>
  <si>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</si>
  <si>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</si>
  <si>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</si>
  <si>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</si>
  <si>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</si>
  <si>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</si>
  <si>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</si>
  <si>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</si>
  <si>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</si>
  <si>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</si>
  <si>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</si>
  <si>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</si>
  <si>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</si>
  <si>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</si>
  <si>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</si>
  <si>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</si>
  <si>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</si>
  <si>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</si>
  <si>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</si>
  <si>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</si>
  <si>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</si>
  <si>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</si>
  <si>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</si>
  <si>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</si>
  <si>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</si>
  <si>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</si>
  <si>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</si>
  <si>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</si>
  <si>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</si>
  <si>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</si>
  <si>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</si>
  <si>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</si>
  <si>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</si>
  <si>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</si>
  <si>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</si>
  <si>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</si>
  <si>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</si>
  <si>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</si>
  <si>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</si>
  <si>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</si>
  <si>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</si>
  <si>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</si>
  <si>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</si>
  <si>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</si>
  <si>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</si>
  <si>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</si>
  <si>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</si>
  <si>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</si>
  <si>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</si>
  <si>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</si>
  <si>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</si>
  <si>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</si>
  <si>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</si>
  <si>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</si>
  <si>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</si>
  <si>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</si>
  <si>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</si>
  <si>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</si>
  <si>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</si>
  <si>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</si>
  <si>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</si>
  <si>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</si>
  <si>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</si>
  <si>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</si>
  <si>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</si>
  <si>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</si>
  <si>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</si>
  <si>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</si>
  <si>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</si>
  <si>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</si>
  <si>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</si>
  <si>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</si>
  <si>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</si>
  <si>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</si>
  <si>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</si>
  <si>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</si>
  <si>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</si>
  <si>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</si>
  <si>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</si>
  <si>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</si>
  <si>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</si>
  <si>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</si>
  <si>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</si>
  <si>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</si>
  <si>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</si>
  <si>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</si>
  <si>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</si>
  <si>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</si>
  <si>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</si>
  <si>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</si>
  <si>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</si>
  <si>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</si>
  <si>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</si>
  <si>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</si>
  <si>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</si>
  <si>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</si>
  <si>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</si>
  <si>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</si>
  <si>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</si>
  <si>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</si>
  <si>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</si>
  <si>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</si>
  <si>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</si>
  <si>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</si>
  <si>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</si>
  <si>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</si>
  <si>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</si>
  <si>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</si>
  <si>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</si>
  <si>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</si>
  <si>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</si>
  <si>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</si>
  <si>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</si>
  <si>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</si>
  <si>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</si>
  <si>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</si>
  <si>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</si>
  <si>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</si>
  <si>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</si>
  <si>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</si>
  <si>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</si>
  <si>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</si>
  <si>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</si>
  <si>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</si>
  <si>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</si>
  <si>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</si>
  <si>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</si>
  <si>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</si>
  <si>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</si>
  <si>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</si>
  <si>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</si>
  <si>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</si>
  <si>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</si>
  <si>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</si>
  <si>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</si>
  <si>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</si>
  <si>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</si>
  <si>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</si>
  <si>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</si>
  <si>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</si>
  <si>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</si>
  <si>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</si>
  <si>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</si>
  <si>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</si>
  <si>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</si>
  <si>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</si>
  <si>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</si>
  <si>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</si>
  <si>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</si>
  <si>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</si>
  <si>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</si>
  <si>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</si>
  <si>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</si>
  <si>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</si>
  <si>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</si>
  <si>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</si>
  <si>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</si>
  <si>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</si>
  <si>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</si>
  <si>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</si>
  <si>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</si>
  <si>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</si>
  <si>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</si>
  <si>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</si>
  <si>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</si>
  <si>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</si>
  <si>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</si>
  <si>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</si>
  <si>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</si>
  <si>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</si>
  <si>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</si>
  <si>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</si>
  <si>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</si>
  <si>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</si>
  <si>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</si>
  <si>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</si>
  <si>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</si>
  <si>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</si>
  <si>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</si>
  <si>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</si>
  <si>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</si>
  <si>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</si>
  <si>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</si>
  <si>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</si>
  <si>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</si>
  <si>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</si>
  <si>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</si>
  <si>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</si>
  <si>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</si>
  <si>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</si>
  <si>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</si>
  <si>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</si>
  <si>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</si>
  <si>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</si>
  <si>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</si>
  <si>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</si>
  <si>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</si>
  <si>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</si>
  <si>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</si>
  <si>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</si>
  <si>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</si>
  <si>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</si>
  <si>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</si>
  <si>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</si>
  <si>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</si>
  <si>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</si>
  <si>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</si>
  <si>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</si>
  <si>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</si>
  <si>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</si>
  <si>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</si>
  <si>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</si>
  <si>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</si>
  <si>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</si>
  <si>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</si>
  <si>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</si>
  <si>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</si>
  <si>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</si>
  <si>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</si>
  <si>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</si>
  <si>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</si>
  <si>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</si>
  <si>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</si>
  <si>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</si>
  <si>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</si>
  <si>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</si>
  <si>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</si>
  <si>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</si>
  <si>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</si>
  <si>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</si>
  <si>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</si>
  <si>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</si>
  <si>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</si>
  <si>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</si>
  <si>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</si>
  <si>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</si>
  <si>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</si>
  <si>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</si>
  <si>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</si>
  <si>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</si>
  <si>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</si>
  <si>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</si>
  <si>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</si>
  <si>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</si>
  <si>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</si>
  <si>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</si>
  <si>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</si>
  <si>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</si>
  <si>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</si>
  <si>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</si>
  <si>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</si>
  <si>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</si>
  <si>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</si>
  <si>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</si>
  <si>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</si>
  <si>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</si>
  <si>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</si>
  <si>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</si>
  <si>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</si>
  <si>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</si>
  <si>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</si>
  <si>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</si>
  <si>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</si>
  <si>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</si>
  <si>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</si>
  <si>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</si>
  <si>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</si>
  <si>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</si>
  <si>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</si>
  <si>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</si>
  <si>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</si>
  <si>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</si>
  <si>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</si>
  <si>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</si>
  <si>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</si>
  <si>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</si>
  <si>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</si>
  <si>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</si>
  <si>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</si>
  <si>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</si>
  <si>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</si>
  <si>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</si>
  <si>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</si>
  <si>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</si>
  <si>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</si>
  <si>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</si>
  <si>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</si>
  <si>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</si>
  <si>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</si>
  <si>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</si>
  <si>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</si>
  <si>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</si>
  <si>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</si>
  <si>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</si>
  <si>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</si>
  <si>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</si>
  <si>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</si>
  <si>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</si>
  <si>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</si>
  <si>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</si>
  <si>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</si>
  <si>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</si>
  <si>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</si>
  <si>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</si>
  <si>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</si>
  <si>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</si>
  <si>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</si>
  <si>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</si>
  <si>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</si>
  <si>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</si>
  <si>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</si>
  <si>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</si>
  <si>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</si>
  <si>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</si>
  <si>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</si>
  <si>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</si>
  <si>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</si>
  <si>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</si>
  <si>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</si>
  <si>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</si>
  <si>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</si>
  <si>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</si>
  <si>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</si>
  <si>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</si>
  <si>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</si>
  <si>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</si>
  <si>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</si>
  <si>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</si>
  <si>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</si>
  <si>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</si>
  <si>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</si>
  <si>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</si>
  <si>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</si>
  <si>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</si>
  <si>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</si>
  <si>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</si>
  <si>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</si>
  <si>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</si>
  <si>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</si>
  <si>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</si>
  <si>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</si>
  <si>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</si>
  <si>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</si>
  <si>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</si>
  <si>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</si>
  <si>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</si>
  <si>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</si>
  <si>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</si>
  <si>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</si>
  <si>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</si>
  <si>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</si>
  <si>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</si>
  <si>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</si>
  <si>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</si>
  <si>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</si>
  <si>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</si>
  <si>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</si>
  <si>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</si>
  <si>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</si>
  <si>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</si>
  <si>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</si>
  <si>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</si>
  <si>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</si>
  <si>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</si>
  <si>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</si>
  <si>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</si>
  <si>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</si>
  <si>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</si>
  <si>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</si>
  <si>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</si>
  <si>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</si>
  <si>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</si>
  <si>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</si>
  <si>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</si>
  <si>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</si>
  <si>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</si>
  <si>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</si>
  <si>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</si>
  <si>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</si>
  <si>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</si>
  <si>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</si>
  <si>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</si>
  <si>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</si>
  <si>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</si>
  <si>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</si>
  <si>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</si>
  <si>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</si>
  <si>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</si>
  <si>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</si>
  <si>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</si>
  <si>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</si>
  <si>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</si>
  <si>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</si>
  <si>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</si>
  <si>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</si>
  <si>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</si>
  <si>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</si>
  <si>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</si>
  <si>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</si>
  <si>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</si>
  <si>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</si>
  <si>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</si>
  <si>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</si>
  <si>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</si>
  <si>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</si>
  <si>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</si>
  <si>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</si>
  <si>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</si>
  <si>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</si>
  <si>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</si>
  <si>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</si>
  <si>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</si>
  <si>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</si>
  <si>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</si>
  <si>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</si>
  <si>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</si>
  <si>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</si>
  <si>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</si>
  <si>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</si>
  <si>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</si>
  <si>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</si>
  <si>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</si>
  <si>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</si>
  <si>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</si>
  <si>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</si>
  <si>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</si>
  <si>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</si>
  <si>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</si>
  <si>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</si>
  <si>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</si>
  <si>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</si>
  <si>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</si>
  <si>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</si>
  <si>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</si>
  <si>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</si>
  <si>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</si>
  <si>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</si>
  <si>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</si>
  <si>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</si>
  <si>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</si>
  <si>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</si>
  <si>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</si>
  <si>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</si>
  <si>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</si>
  <si>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</si>
  <si>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</si>
  <si>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</si>
  <si>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</si>
  <si>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</si>
  <si>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</si>
  <si>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</si>
  <si>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</si>
  <si>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</si>
  <si>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</si>
  <si>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</si>
  <si>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</si>
  <si>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</si>
  <si>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</si>
  <si>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</si>
  <si>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</si>
  <si>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</si>
  <si>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</si>
  <si>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</si>
  <si>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</si>
  <si>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</si>
  <si>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</si>
  <si>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</si>
  <si>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</si>
  <si>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</si>
  <si>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</si>
  <si>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</si>
  <si>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</si>
  <si>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</si>
  <si>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</si>
  <si>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</si>
  <si>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</si>
  <si>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</si>
  <si>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</si>
  <si>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</si>
  <si>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</si>
  <si>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</si>
  <si>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</si>
  <si>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</si>
  <si>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</si>
  <si>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</si>
  <si>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</si>
  <si>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</si>
  <si>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</si>
  <si>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</si>
  <si>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</si>
  <si>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</si>
  <si>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</si>
  <si>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</si>
  <si>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</si>
  <si>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</si>
  <si>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</si>
  <si>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</si>
  <si>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</si>
  <si>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</si>
  <si>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</si>
  <si>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</si>
  <si>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</si>
  <si>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</si>
  <si>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</si>
  <si>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</si>
  <si>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</si>
  <si>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</si>
  <si>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</si>
  <si>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</si>
  <si>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</si>
  <si>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</si>
  <si>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</si>
  <si>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</si>
  <si>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</si>
  <si>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</si>
  <si>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</si>
  <si>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</si>
  <si>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</si>
  <si>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</si>
  <si>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</si>
  <si>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</si>
  <si>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</si>
  <si>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</si>
  <si>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</si>
  <si>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</si>
  <si>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</si>
  <si>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</si>
  <si>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</si>
  <si>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</si>
  <si>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</si>
  <si>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</si>
  <si>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</si>
  <si>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</si>
  <si>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</si>
  <si>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</si>
  <si>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</si>
  <si>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</si>
  <si>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</si>
  <si>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</si>
  <si>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</si>
  <si>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</si>
  <si>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</si>
  <si>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</si>
  <si>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</si>
  <si>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</si>
  <si>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</si>
  <si>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</si>
  <si>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</si>
  <si>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</si>
  <si>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</si>
  <si>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</si>
  <si>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</si>
  <si>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</si>
  <si>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</si>
  <si>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</si>
  <si>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</si>
  <si>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</si>
  <si>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</si>
  <si>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</si>
  <si>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</si>
  <si>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</si>
  <si>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</si>
  <si>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</si>
  <si>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</si>
  <si>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</si>
  <si>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</si>
  <si>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</si>
  <si>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</si>
  <si>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</si>
  <si>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</si>
  <si>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</si>
  <si>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</si>
  <si>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</si>
  <si>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</si>
  <si>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</si>
  <si>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</si>
  <si>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</si>
  <si>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</si>
  <si>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</si>
  <si>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</si>
  <si>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</si>
  <si>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</si>
  <si>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</si>
  <si>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</si>
  <si>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</si>
  <si>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</si>
  <si>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</si>
  <si>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</si>
  <si>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</si>
  <si>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</si>
  <si>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</si>
  <si>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</si>
  <si>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</si>
  <si>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</si>
  <si>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</si>
  <si>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</si>
  <si>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</si>
  <si>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</si>
  <si>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</si>
  <si>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</si>
  <si>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</si>
  <si>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</si>
  <si>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</si>
  <si>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</si>
  <si>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</si>
  <si>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</si>
  <si>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</si>
  <si>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</si>
  <si>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</si>
  <si>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</si>
  <si>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</si>
  <si>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</si>
  <si>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</si>
  <si>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</si>
  <si>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</si>
  <si>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</si>
  <si>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</si>
  <si>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</si>
  <si>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</si>
  <si>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</si>
  <si>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</si>
  <si>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</si>
  <si>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</si>
  <si>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</si>
  <si>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</si>
  <si>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</si>
  <si>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</si>
  <si>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</si>
  <si>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</si>
  <si>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</si>
  <si>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</si>
  <si>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</si>
  <si>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</si>
  <si>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</si>
  <si>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</si>
  <si>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</si>
  <si>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</si>
  <si>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</si>
  <si>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</si>
  <si>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</si>
  <si>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</si>
  <si>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</si>
  <si>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</si>
  <si>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</si>
  <si>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</si>
  <si>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</si>
  <si>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</si>
  <si>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</si>
  <si>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</si>
  <si>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</si>
  <si>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</si>
  <si>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</si>
  <si>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</si>
  <si>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</si>
  <si>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</si>
  <si>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</si>
  <si>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</si>
  <si>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</si>
  <si>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</si>
  <si>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</si>
  <si>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</si>
  <si>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</si>
  <si>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</si>
  <si>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</si>
  <si>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</si>
  <si>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</si>
  <si>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</si>
  <si>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</si>
  <si>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</si>
  <si>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</si>
  <si>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</si>
  <si>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</si>
  <si>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</si>
  <si>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</si>
  <si>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</si>
  <si>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</si>
  <si>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</si>
  <si>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</si>
  <si>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</si>
  <si>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</si>
  <si>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</si>
  <si>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</si>
  <si>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</si>
  <si>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</si>
  <si>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</si>
  <si>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</si>
  <si>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</si>
  <si>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</si>
  <si>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</si>
  <si>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</si>
  <si>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</si>
  <si>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</si>
  <si>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</si>
  <si>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</si>
  <si>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</si>
  <si>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</si>
  <si>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</si>
  <si>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</si>
  <si>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</si>
  <si>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</si>
  <si>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</si>
  <si>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</si>
  <si>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</si>
  <si>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</si>
  <si>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</si>
  <si>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</si>
  <si>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</si>
  <si>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</si>
  <si>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</si>
  <si>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</si>
  <si>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</si>
  <si>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</si>
  <si>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</si>
  <si>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</si>
  <si>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</si>
  <si>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</si>
  <si>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</si>
  <si>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</si>
  <si>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</si>
  <si>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</si>
  <si>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</si>
  <si>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</si>
  <si>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</si>
  <si>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</si>
  <si>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</si>
  <si>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</si>
  <si>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</si>
  <si>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</si>
  <si>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</si>
  <si>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</si>
  <si>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</si>
  <si>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</si>
  <si>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</si>
  <si>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</si>
  <si>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</si>
  <si>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</si>
  <si>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</si>
  <si>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</si>
  <si>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</si>
  <si>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</si>
  <si>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</si>
  <si>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</si>
  <si>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</si>
  <si>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</si>
  <si>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</si>
  <si>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</si>
  <si>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</si>
  <si>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</si>
  <si>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</si>
  <si>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</si>
  <si>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</si>
  <si>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</si>
  <si>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</si>
  <si>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</si>
  <si>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</si>
  <si>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</si>
  <si>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</si>
  <si>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</si>
  <si>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</si>
  <si>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</si>
  <si>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</si>
  <si>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</si>
  <si>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</si>
  <si>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</si>
  <si>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</si>
  <si>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</si>
  <si>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</si>
  <si>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</si>
  <si>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</si>
  <si>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</si>
  <si>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</si>
  <si>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</si>
  <si>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</si>
  <si>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</si>
  <si>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</si>
  <si>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</si>
  <si>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</si>
  <si>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</si>
  <si>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</si>
  <si>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</si>
  <si>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</si>
  <si>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</si>
  <si>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</si>
  <si>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</si>
  <si>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</si>
  <si>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</si>
  <si>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</si>
  <si>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</si>
  <si>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</si>
  <si>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</si>
  <si>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</si>
  <si>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</si>
  <si>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</si>
  <si>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</si>
  <si>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</si>
  <si>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</si>
  <si>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</si>
  <si>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</si>
  <si>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</si>
  <si>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</si>
  <si>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</si>
  <si>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</si>
  <si>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</si>
  <si>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</si>
  <si>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</si>
  <si>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</si>
  <si>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</si>
  <si>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</si>
  <si>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</si>
  <si>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</si>
  <si>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</si>
  <si>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</si>
  <si>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</si>
  <si>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</si>
  <si>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</si>
  <si>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</si>
  <si>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</si>
  <si>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</si>
  <si>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</si>
  <si>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</si>
  <si>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</si>
  <si>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</si>
  <si>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</si>
  <si>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</si>
  <si>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</si>
  <si>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</si>
  <si>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</si>
  <si>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</si>
  <si>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</si>
  <si>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</si>
  <si>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</si>
  <si>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</si>
  <si>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</si>
  <si>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</si>
  <si>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</si>
  <si>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</si>
  <si>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</si>
  <si>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</si>
  <si>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</si>
  <si>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</si>
  <si>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</si>
  <si>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</si>
  <si>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</si>
  <si>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</si>
  <si>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</si>
  <si>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</si>
  <si>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</si>
  <si>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</si>
  <si>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</si>
  <si>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</si>
  <si>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</si>
  <si>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</si>
  <si>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</si>
  <si>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</si>
  <si>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</si>
  <si>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</si>
  <si>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</si>
  <si>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</si>
  <si>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</si>
  <si>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</si>
  <si>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</si>
  <si>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</si>
  <si>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</si>
  <si>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</si>
  <si>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</si>
  <si>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</si>
  <si>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</si>
  <si>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</si>
  <si>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</si>
  <si>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</si>
  <si>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</si>
  <si>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</si>
  <si>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</si>
  <si>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</si>
  <si>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</si>
  <si>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</si>
  <si>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</si>
  <si>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</si>
  <si>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</si>
  <si>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</si>
  <si>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</si>
  <si>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</si>
  <si>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</si>
  <si>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</si>
  <si>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</si>
  <si>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</si>
  <si>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</si>
  <si>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</si>
  <si>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</si>
  <si>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</si>
  <si>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</si>
  <si>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</si>
  <si>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</si>
  <si>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</si>
  <si>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</si>
  <si>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</si>
  <si>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</si>
  <si>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</si>
  <si>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</si>
  <si>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</si>
  <si>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</si>
  <si>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</si>
  <si>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</si>
  <si>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</si>
  <si>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</si>
  <si>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</si>
  <si>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</si>
  <si>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</si>
  <si>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</si>
  <si>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</si>
  <si>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</si>
  <si>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</si>
  <si>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</si>
  <si>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</si>
  <si>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</si>
  <si>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</si>
  <si>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</si>
  <si>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</si>
  <si>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</si>
  <si>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</si>
  <si>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</si>
  <si>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</si>
  <si>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</si>
  <si>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</si>
  <si>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</si>
  <si>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</si>
  <si>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</si>
  <si>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</si>
  <si>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</si>
  <si>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</si>
  <si>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</si>
  <si>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</si>
  <si>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</si>
  <si>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</si>
  <si>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</si>
  <si>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</si>
  <si>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</si>
  <si>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</si>
  <si>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</si>
  <si>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</si>
  <si>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</si>
  <si>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</si>
  <si>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</si>
  <si>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</si>
  <si>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</si>
  <si>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</si>
  <si>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</si>
  <si>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</si>
  <si>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</si>
  <si>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</si>
  <si>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</si>
  <si>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</si>
  <si>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</si>
  <si>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</si>
  <si>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</si>
  <si>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</si>
  <si>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</si>
  <si>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</si>
  <si>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</si>
  <si>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</si>
  <si>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</si>
  <si>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</si>
  <si>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</si>
  <si>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</si>
  <si>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</si>
  <si>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</si>
  <si>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</si>
  <si>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</si>
  <si>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</si>
  <si>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</si>
  <si>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</si>
  <si>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</si>
  <si>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</si>
  <si>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</si>
  <si>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</si>
  <si>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</si>
  <si>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</si>
  <si>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</si>
  <si>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</si>
  <si>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</si>
  <si>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</si>
  <si>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</si>
  <si>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</si>
  <si>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</si>
  <si>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</si>
  <si>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</si>
  <si>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</si>
  <si>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</si>
  <si>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</si>
  <si>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</si>
  <si>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</si>
  <si>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</si>
  <si>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</si>
  <si>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</si>
  <si>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</si>
  <si>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</si>
  <si>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</si>
  <si>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</si>
  <si>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</si>
  <si>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</si>
  <si>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</si>
  <si>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</si>
  <si>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</si>
  <si>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</si>
  <si>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</si>
  <si>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</si>
  <si>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</si>
  <si>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</si>
  <si>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</si>
  <si>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</si>
  <si>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</si>
  <si>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</si>
  <si>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</si>
  <si>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</si>
  <si>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</si>
  <si>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</si>
  <si>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</si>
  <si>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</si>
  <si>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</si>
  <si>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</si>
  <si>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</si>
  <si>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</si>
  <si>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</si>
  <si>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</si>
  <si>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</si>
  <si>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</si>
  <si>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</si>
  <si>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</si>
  <si>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</si>
  <si>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</si>
  <si>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</si>
  <si>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</si>
  <si>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</si>
  <si>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</si>
  <si>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</si>
  <si>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</si>
  <si>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</si>
  <si>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</si>
  <si>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</si>
  <si>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</si>
  <si>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</si>
  <si>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</si>
  <si>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</si>
  <si>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</si>
  <si>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</si>
  <si>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</si>
  <si>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</si>
  <si>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</si>
  <si>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</si>
  <si>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</si>
  <si>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</si>
  <si>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</si>
  <si>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</si>
  <si>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</si>
  <si>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</si>
  <si>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</si>
  <si>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</si>
  <si>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</si>
  <si>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</si>
  <si>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</si>
  <si>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</si>
  <si>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</si>
  <si>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</si>
  <si>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</si>
  <si>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</si>
  <si>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</si>
  <si>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</si>
  <si>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</si>
  <si>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</si>
  <si>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</si>
  <si>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</si>
  <si>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</si>
  <si>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</si>
  <si>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</si>
  <si>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</si>
  <si>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</si>
  <si>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</si>
  <si>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</si>
  <si>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</si>
  <si>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</si>
  <si>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</si>
  <si>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</si>
  <si>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</si>
  <si>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</si>
  <si>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</si>
  <si>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</si>
  <si>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</si>
  <si>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</si>
  <si>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</si>
  <si>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</si>
  <si>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</si>
  <si>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</si>
  <si>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</si>
  <si>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</si>
  <si>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</si>
  <si>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</si>
  <si>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</si>
  <si>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</si>
  <si>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</si>
  <si>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</si>
  <si>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</si>
  <si>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</si>
  <si>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</si>
  <si>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</si>
  <si>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</si>
  <si>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</si>
  <si>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</si>
  <si>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</si>
  <si>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</si>
  <si>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</si>
  <si>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</si>
  <si>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</si>
  <si>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</si>
  <si>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</si>
  <si>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</si>
  <si>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</si>
  <si>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</si>
  <si>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</si>
  <si>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</si>
  <si>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</si>
  <si>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</si>
  <si>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</si>
  <si>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</si>
  <si>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</si>
  <si>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</si>
  <si>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</si>
  <si>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</si>
  <si>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</si>
  <si>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</si>
  <si>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</si>
  <si>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</si>
  <si>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</si>
  <si>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</si>
  <si>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</si>
  <si>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</si>
  <si>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</si>
  <si>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</si>
  <si>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</si>
  <si>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</si>
  <si>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</si>
  <si>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</si>
  <si>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</si>
  <si>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</si>
  <si>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</si>
  <si>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</si>
  <si>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</si>
  <si>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</si>
  <si>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</si>
  <si>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</si>
  <si>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</si>
  <si>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</si>
  <si>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</si>
  <si>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</si>
  <si>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</si>
  <si>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</si>
  <si>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</si>
  <si>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</si>
  <si>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</si>
  <si>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</si>
  <si>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</si>
  <si>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</si>
  <si>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</si>
  <si>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</si>
  <si>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</si>
  <si>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</si>
  <si>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</si>
  <si>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</si>
  <si>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</si>
  <si>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</si>
  <si>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</si>
  <si>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</si>
  <si>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</si>
  <si>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</si>
  <si>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</si>
  <si>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</si>
  <si>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</si>
  <si>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</si>
  <si>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</si>
  <si>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</si>
  <si>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</si>
  <si>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</si>
  <si>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</si>
  <si>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</si>
  <si>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</si>
  <si>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</si>
  <si>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</si>
  <si>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</si>
  <si>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</si>
  <si>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</si>
  <si>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</si>
  <si>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</si>
  <si>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</si>
  <si>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</si>
  <si>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</si>
  <si>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</si>
  <si>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</si>
  <si>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</si>
  <si>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</si>
  <si>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</si>
  <si>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</si>
  <si>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</si>
  <si>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</si>
  <si>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</si>
  <si>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</si>
  <si>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</si>
  <si>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</si>
  <si>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</si>
  <si>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</si>
  <si>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</si>
  <si>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</si>
  <si>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</si>
  <si>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</si>
  <si>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</si>
  <si>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</si>
  <si>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</si>
  <si>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</si>
  <si>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</si>
  <si>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</si>
  <si>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</si>
  <si>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</si>
  <si>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</si>
  <si>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</si>
  <si>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</si>
  <si>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</si>
  <si>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</si>
  <si>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</si>
  <si>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</si>
  <si>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</si>
  <si>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</si>
  <si>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</si>
  <si>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</si>
  <si>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</si>
  <si>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</si>
  <si>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</si>
  <si>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</si>
  <si>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</si>
  <si>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</si>
  <si>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</si>
  <si>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</si>
  <si>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</si>
  <si>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</si>
  <si>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</si>
  <si>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</si>
  <si>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</si>
  <si>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</si>
  <si>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</si>
  <si>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</si>
  <si>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</si>
  <si>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</si>
  <si>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</si>
  <si>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</si>
  <si>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</si>
  <si>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</si>
  <si>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</si>
  <si>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</si>
  <si>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</si>
  <si>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</si>
  <si>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</si>
  <si>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</si>
  <si>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</si>
  <si>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</si>
  <si>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</si>
  <si>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</si>
  <si>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</si>
  <si>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</si>
  <si>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</si>
  <si>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</si>
  <si>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</si>
  <si>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</si>
  <si>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</si>
  <si>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</si>
  <si>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</si>
  <si>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</si>
  <si>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</si>
  <si>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</si>
  <si>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</si>
  <si>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</si>
  <si>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</si>
  <si>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</si>
  <si>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</si>
  <si>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</si>
  <si>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</si>
  <si>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</si>
  <si>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</si>
  <si>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</si>
  <si>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</si>
  <si>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</si>
  <si>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</si>
  <si>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</si>
  <si>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</si>
  <si>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</si>
  <si>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</si>
  <si>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</si>
  <si>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</si>
  <si>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</si>
  <si>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</si>
  <si>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</si>
  <si>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</si>
  <si>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</si>
  <si>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</si>
  <si>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</si>
  <si>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</si>
  <si>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</si>
  <si>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</si>
  <si>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</si>
  <si>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</si>
  <si>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</si>
  <si>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</si>
  <si>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</si>
  <si>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</si>
  <si>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</si>
  <si>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</si>
  <si>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</si>
  <si>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</si>
  <si>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</si>
  <si>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</si>
  <si>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</si>
  <si>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</si>
  <si>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</si>
  <si>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</si>
  <si>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</si>
  <si>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</si>
  <si>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</si>
  <si>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</si>
  <si>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</si>
  <si>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</si>
  <si>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</si>
  <si>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</si>
  <si>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</si>
  <si>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</si>
  <si>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</si>
  <si>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</si>
  <si>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</si>
  <si>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</si>
  <si>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</si>
  <si>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</si>
  <si>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</si>
  <si>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</si>
  <si>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</si>
  <si>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</si>
  <si>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</si>
  <si>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</si>
  <si>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</si>
  <si>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</si>
  <si>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</si>
  <si>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</si>
  <si>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</si>
  <si>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</si>
  <si>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</si>
  <si>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</si>
  <si>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</si>
  <si>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</si>
  <si>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</si>
  <si>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</si>
  <si>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</si>
  <si>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</si>
  <si>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</si>
  <si>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</si>
  <si>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</si>
  <si>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</si>
  <si>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</si>
  <si>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</si>
  <si>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</si>
  <si>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</si>
  <si>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</si>
  <si>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</si>
  <si>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</si>
  <si>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</si>
  <si>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</si>
  <si>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</si>
  <si>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</si>
  <si>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</si>
  <si>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</si>
  <si>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</si>
  <si>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</si>
  <si>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</si>
  <si>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</si>
  <si>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</si>
  <si>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</si>
  <si>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</si>
  <si>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</si>
  <si>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</si>
  <si>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</si>
  <si>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</si>
  <si>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</si>
  <si>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</si>
  <si>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</si>
  <si>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</si>
  <si>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</si>
  <si>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</si>
  <si>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</si>
  <si>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</si>
  <si>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</si>
  <si>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</si>
  <si>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</si>
  <si>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</si>
  <si>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</si>
  <si>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</si>
  <si>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</si>
  <si>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</si>
  <si>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</si>
  <si>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</si>
  <si>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</si>
  <si>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</si>
  <si>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</si>
  <si>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</si>
  <si>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</si>
  <si>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</si>
  <si>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</si>
  <si>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</si>
  <si>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</si>
  <si>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</si>
  <si>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</si>
  <si>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</si>
  <si>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</si>
  <si>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</si>
  <si>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</si>
  <si>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</si>
  <si>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</si>
  <si>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</si>
  <si>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</si>
  <si>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</si>
  <si>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</si>
  <si>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</si>
  <si>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</si>
  <si>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</si>
  <si>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</si>
  <si>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</si>
  <si>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</si>
  <si>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</si>
  <si>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</si>
  <si>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</si>
  <si>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</si>
  <si>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</si>
  <si>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</si>
  <si>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</si>
  <si>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</si>
  <si>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</si>
  <si>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</si>
  <si>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</si>
  <si>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</si>
  <si>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</si>
  <si>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</si>
  <si>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</si>
  <si>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</si>
  <si>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</si>
  <si>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</si>
  <si>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</si>
  <si>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</si>
  <si>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</si>
  <si>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</si>
  <si>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</si>
  <si>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</si>
  <si>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</si>
  <si>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</si>
  <si>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</si>
  <si>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</si>
  <si>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</si>
  <si>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</si>
  <si>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</si>
  <si>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</si>
  <si>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</si>
  <si>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</si>
  <si>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</si>
  <si>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</si>
  <si>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</si>
  <si>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</si>
  <si>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</si>
  <si>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</si>
  <si>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</si>
  <si>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</si>
  <si>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</si>
  <si>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</si>
  <si>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</si>
  <si>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</si>
  <si>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</si>
  <si>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</si>
  <si>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</si>
  <si>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</si>
  <si>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</si>
  <si>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</si>
  <si>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</si>
  <si>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</si>
  <si>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</si>
  <si>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</si>
  <si>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</si>
  <si>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</si>
  <si>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</si>
  <si>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</si>
  <si>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</si>
  <si>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</si>
  <si>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</si>
  <si>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</si>
  <si>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</si>
  <si>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</si>
  <si>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</si>
  <si>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</si>
  <si>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</si>
  <si>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</si>
  <si>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</si>
  <si>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</si>
  <si>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</si>
  <si>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</si>
  <si>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</si>
  <si>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</si>
  <si>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</si>
  <si>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</si>
  <si>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</si>
  <si>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</si>
  <si>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</si>
  <si>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</si>
  <si>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</si>
  <si>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</si>
  <si>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</si>
  <si>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</si>
  <si>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</si>
  <si>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</si>
  <si>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</si>
  <si>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</si>
  <si>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</si>
  <si>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</si>
  <si>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</si>
  <si>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</si>
  <si>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</si>
  <si>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</si>
  <si>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</si>
  <si>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</si>
  <si>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</si>
  <si>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</si>
  <si>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</si>
  <si>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</si>
  <si>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</si>
  <si>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</si>
  <si>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</si>
  <si>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</si>
  <si>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</si>
  <si>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</si>
  <si>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</si>
  <si>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</si>
  <si>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</si>
  <si>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</si>
  <si>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</si>
  <si>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</si>
  <si>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</si>
  <si>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</si>
  <si>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</si>
  <si>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</si>
  <si>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</si>
  <si>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</si>
  <si>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</si>
  <si>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</si>
  <si>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</si>
  <si>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</si>
  <si>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</si>
  <si>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</si>
  <si>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</si>
  <si>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</si>
  <si>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</si>
  <si>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</si>
  <si>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</si>
  <si>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</si>
  <si>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</si>
  <si>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</si>
  <si>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</si>
  <si>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</si>
  <si>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</si>
  <si>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</si>
  <si>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</si>
  <si>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</si>
  <si>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</si>
  <si>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</si>
  <si>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</si>
  <si>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</si>
  <si>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</si>
  <si>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</si>
  <si>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</si>
  <si>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</si>
  <si>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</si>
  <si>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</si>
  <si>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</si>
  <si>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</si>
  <si>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</si>
  <si>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</si>
  <si>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</si>
  <si>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</si>
  <si>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</si>
  <si>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</si>
  <si>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</si>
  <si>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</si>
  <si>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</si>
  <si>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</si>
  <si>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</si>
  <si>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</si>
  <si>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</si>
  <si>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</si>
  <si>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</si>
  <si>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</si>
  <si>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</si>
  <si>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</si>
  <si>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</si>
  <si>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</si>
  <si>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</si>
  <si>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</si>
  <si>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</si>
  <si>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</si>
  <si>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</si>
  <si>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</si>
  <si>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</si>
  <si>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</si>
  <si>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</si>
  <si>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</si>
  <si>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</si>
  <si>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</si>
  <si>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</si>
  <si>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</si>
  <si>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</si>
  <si>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</si>
  <si>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</si>
  <si>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</si>
  <si>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</si>
  <si>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</si>
  <si>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</si>
  <si>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</si>
  <si>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</si>
  <si>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</si>
  <si>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</si>
  <si>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</si>
  <si>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</si>
  <si>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</si>
  <si>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</si>
  <si>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</si>
  <si>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</si>
  <si>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</si>
  <si>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</si>
  <si>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</si>
  <si>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</si>
  <si>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</si>
  <si>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</si>
  <si>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</si>
  <si>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</si>
  <si>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</si>
  <si>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</si>
  <si>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</si>
  <si>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</si>
  <si>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</si>
  <si>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</si>
  <si>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</si>
  <si>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</si>
  <si>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</si>
  <si>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</si>
  <si>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</si>
  <si>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</si>
  <si>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</si>
  <si>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</si>
  <si>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</si>
  <si>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</si>
  <si>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</si>
  <si>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</si>
  <si>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</si>
  <si>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</si>
  <si>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</si>
  <si>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</si>
  <si>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</si>
  <si>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</si>
  <si>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</si>
  <si>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</si>
  <si>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</si>
  <si>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</si>
  <si>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</si>
  <si>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</si>
  <si>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</si>
  <si>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</si>
  <si>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</si>
  <si>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</si>
  <si>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</si>
  <si>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</si>
  <si>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</si>
  <si>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</si>
  <si>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</si>
  <si>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</si>
  <si>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</si>
  <si>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</si>
  <si>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</si>
  <si>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</si>
  <si>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</si>
  <si>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</si>
  <si>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</si>
  <si>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</si>
  <si>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</si>
  <si>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</si>
  <si>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</si>
  <si>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</si>
  <si>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</si>
  <si>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</si>
  <si>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</si>
  <si>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</si>
  <si>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</si>
  <si>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</si>
  <si>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</si>
  <si>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</si>
  <si>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</si>
  <si>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</si>
  <si>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</si>
  <si>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</si>
  <si>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</si>
  <si>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</si>
  <si>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</si>
  <si>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</si>
  <si>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</si>
  <si>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</si>
  <si>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</si>
  <si>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</si>
  <si>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</si>
  <si>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</si>
  <si>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</si>
  <si>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</si>
  <si>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</si>
  <si>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</si>
  <si>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</si>
  <si>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</si>
  <si>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</si>
  <si>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</si>
  <si>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</si>
  <si>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</si>
  <si>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</si>
  <si>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</si>
  <si>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</si>
  <si>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</si>
  <si>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</si>
  <si>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</si>
  <si>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</si>
  <si>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</si>
  <si>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</si>
  <si>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</si>
  <si>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</si>
  <si>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</si>
  <si>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</si>
  <si>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</si>
  <si>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</si>
  <si>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</si>
  <si>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</si>
  <si>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</si>
  <si>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</si>
  <si>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</si>
  <si>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</si>
  <si>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</si>
  <si>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</si>
  <si>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</si>
  <si>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</si>
  <si>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</si>
  <si>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</si>
  <si>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</si>
  <si>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</si>
  <si>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</si>
  <si>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</si>
  <si>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</si>
  <si>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</si>
  <si>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</si>
  <si>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</si>
  <si>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</si>
  <si>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</si>
  <si>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</si>
  <si>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</si>
  <si>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</si>
  <si>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</si>
  <si>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</si>
  <si>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</si>
  <si>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</si>
  <si>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</si>
  <si>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</si>
  <si>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</si>
  <si>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</si>
  <si>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</si>
  <si>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</si>
  <si>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</si>
  <si>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</si>
  <si>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</si>
  <si>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</si>
  <si>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</si>
  <si>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</si>
  <si>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</si>
  <si>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</si>
  <si>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</si>
  <si>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</si>
  <si>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</si>
  <si>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</si>
  <si>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</si>
  <si>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</si>
  <si>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</si>
  <si>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</si>
  <si>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</si>
  <si>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</si>
  <si>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</si>
  <si>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</si>
  <si>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</si>
  <si>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</si>
  <si>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</si>
  <si>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</si>
  <si>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</si>
  <si>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</si>
  <si>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</si>
  <si>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</si>
  <si>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</si>
  <si>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</si>
  <si>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</si>
  <si>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</si>
  <si>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</si>
  <si>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</si>
  <si>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</si>
  <si>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</si>
  <si>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</si>
  <si>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</si>
  <si>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</si>
  <si>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</si>
  <si>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</si>
  <si>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</si>
  <si>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</si>
  <si>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</si>
  <si>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</si>
  <si>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</si>
  <si>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</si>
  <si>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</si>
  <si>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</si>
  <si>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</si>
  <si>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</si>
  <si>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</si>
  <si>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</si>
  <si>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</si>
  <si>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</si>
  <si>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</si>
  <si>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</si>
  <si>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</si>
  <si>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</si>
  <si>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</si>
  <si>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</si>
  <si>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</si>
  <si>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</si>
  <si>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</si>
  <si>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</si>
  <si>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</si>
  <si>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</si>
  <si>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</si>
  <si>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</si>
  <si>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</si>
  <si>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</si>
  <si>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</si>
  <si>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</si>
  <si>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</si>
  <si>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</si>
  <si>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</si>
  <si>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</si>
  <si>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</si>
  <si>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</si>
  <si>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</si>
  <si>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</si>
  <si>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</si>
  <si>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</si>
  <si>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</si>
  <si>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</si>
  <si>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</si>
  <si>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</si>
  <si>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</si>
  <si>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</si>
  <si>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</si>
  <si>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</si>
  <si>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</si>
  <si>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</si>
  <si>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</si>
  <si>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</si>
  <si>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</si>
  <si>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</si>
  <si>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</si>
  <si>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</si>
  <si>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</si>
  <si>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</si>
  <si>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</si>
  <si>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</si>
  <si>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</si>
  <si>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</si>
  <si>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</si>
  <si>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</si>
  <si>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</si>
  <si>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</si>
  <si>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</si>
  <si>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</si>
  <si>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</si>
  <si>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</si>
  <si>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</si>
  <si>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</si>
  <si>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</si>
  <si>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</si>
  <si>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</si>
  <si>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</si>
  <si>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</si>
  <si>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</si>
  <si>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</si>
  <si>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</si>
  <si>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</si>
  <si>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</si>
  <si>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</si>
  <si>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</si>
  <si>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</si>
  <si>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</si>
  <si>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</si>
  <si>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</si>
  <si>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</si>
  <si>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</si>
  <si>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</si>
  <si>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</si>
  <si>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</si>
  <si>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</si>
  <si>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</si>
  <si>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</si>
  <si>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</si>
  <si>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</si>
  <si>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</si>
  <si>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</si>
  <si>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</si>
  <si>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</si>
  <si>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</si>
  <si>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</si>
  <si>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</si>
  <si>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</si>
  <si>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</si>
  <si>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</si>
  <si>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</si>
  <si>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</si>
  <si>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</si>
  <si>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</si>
  <si>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</si>
  <si>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</si>
  <si>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</si>
  <si>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</si>
  <si>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</si>
  <si>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</si>
  <si>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</si>
  <si>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</si>
  <si>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</si>
  <si>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</si>
  <si>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</si>
  <si>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</si>
  <si>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</si>
  <si>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</si>
  <si>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</si>
  <si>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</si>
  <si>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</si>
  <si>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</si>
  <si>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</si>
  <si>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</si>
  <si>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</si>
  <si>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</si>
  <si>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</si>
  <si>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</si>
  <si>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</si>
  <si>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</si>
  <si>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</si>
  <si>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</si>
  <si>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</si>
  <si>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</si>
  <si>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</si>
  <si>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</si>
  <si>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</si>
  <si>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</si>
  <si>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</si>
  <si>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</si>
  <si>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</si>
  <si>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</si>
  <si>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</si>
  <si>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</si>
  <si>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</si>
  <si>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</si>
  <si>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</si>
  <si>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</si>
  <si>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</si>
  <si>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</si>
  <si>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</si>
  <si>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</si>
  <si>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</si>
  <si>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</si>
  <si>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</si>
  <si>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</si>
  <si>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</si>
  <si>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</si>
  <si>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</si>
  <si>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</si>
  <si>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</si>
  <si>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</si>
  <si>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</si>
  <si>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</si>
  <si>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</si>
  <si>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</si>
  <si>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</si>
  <si>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</si>
  <si>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</si>
  <si>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</si>
  <si>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</si>
  <si>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</si>
  <si>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</si>
  <si>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</si>
  <si>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</si>
  <si>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</si>
  <si>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</si>
  <si>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</si>
  <si>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</si>
  <si>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</si>
  <si>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</si>
  <si>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</si>
  <si>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</si>
  <si>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</si>
  <si>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</si>
  <si>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</si>
  <si>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</si>
  <si>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</si>
  <si>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</si>
  <si>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</si>
  <si>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</si>
  <si>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</si>
  <si>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</si>
  <si>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</si>
  <si>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</si>
  <si>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</si>
  <si>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</si>
  <si>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</si>
  <si>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</si>
  <si>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</si>
  <si>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</si>
  <si>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</si>
  <si>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</si>
  <si>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</si>
  <si>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</si>
  <si>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</si>
  <si>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</si>
  <si>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</si>
  <si>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</si>
  <si>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</si>
  <si>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</si>
  <si>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</si>
  <si>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</si>
  <si>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</si>
  <si>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</si>
  <si>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</si>
  <si>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</si>
  <si>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</si>
  <si>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</si>
  <si>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</si>
  <si>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</si>
  <si>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</si>
  <si>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</si>
  <si>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</si>
  <si>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</si>
  <si>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</si>
  <si>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</si>
  <si>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</si>
  <si>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</si>
  <si>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</si>
  <si>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</si>
  <si>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</si>
  <si>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</si>
  <si>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</si>
  <si>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</si>
  <si>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</si>
  <si>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</si>
  <si>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</si>
  <si>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</si>
  <si>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</si>
  <si>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</si>
  <si>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</si>
  <si>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</si>
  <si>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</si>
  <si>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</si>
  <si>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</si>
  <si>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</si>
  <si>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</si>
  <si>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</si>
  <si>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</si>
  <si>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</si>
  <si>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</si>
  <si>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</si>
  <si>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</si>
  <si>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</si>
  <si>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</si>
  <si>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</si>
  <si>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</si>
  <si>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</si>
  <si>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</si>
  <si>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</si>
  <si>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</si>
  <si>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</si>
  <si>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</si>
  <si>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</si>
  <si>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</si>
  <si>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</si>
  <si>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</si>
  <si>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</si>
  <si>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</si>
  <si>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</si>
  <si>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</si>
  <si>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</si>
  <si>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</si>
  <si>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</si>
  <si>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</si>
  <si>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</si>
  <si>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</si>
  <si>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</si>
  <si>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</si>
  <si>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</si>
  <si>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</si>
  <si>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</si>
  <si>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</si>
  <si>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</si>
  <si>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</si>
  <si>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</si>
  <si>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</si>
  <si>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</si>
  <si>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</si>
  <si>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</si>
  <si>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</si>
  <si>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</si>
  <si>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</si>
  <si>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</si>
  <si>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</si>
  <si>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</si>
  <si>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</si>
  <si>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</si>
  <si>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</si>
  <si>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</si>
  <si>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</si>
  <si>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</si>
  <si>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</si>
  <si>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</si>
  <si>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</si>
  <si>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</si>
  <si>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</si>
  <si>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</si>
  <si>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</si>
  <si>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</si>
  <si>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</si>
  <si>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</si>
  <si>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</si>
  <si>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</si>
  <si>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</si>
  <si>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</si>
  <si>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</si>
  <si>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</si>
  <si>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</si>
  <si>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</si>
  <si>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</si>
  <si>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</si>
  <si>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</si>
  <si>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</si>
  <si>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</si>
  <si>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</si>
  <si>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</si>
  <si>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</si>
  <si>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</si>
  <si>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</si>
  <si>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</si>
  <si>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</si>
  <si>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</si>
  <si>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</si>
  <si>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</si>
  <si>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</si>
  <si>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</si>
  <si>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</si>
  <si>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</si>
  <si>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</si>
  <si>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</si>
  <si>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</si>
  <si>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</si>
  <si>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</si>
  <si>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</si>
  <si>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</si>
  <si>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</si>
  <si>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</si>
  <si>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</si>
  <si>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</si>
  <si>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</si>
  <si>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</si>
  <si>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</si>
  <si>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</si>
  <si>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</si>
  <si>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</si>
  <si>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</si>
  <si>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</si>
  <si>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</si>
  <si>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</si>
  <si>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</si>
  <si>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</si>
  <si>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</si>
  <si>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</si>
  <si>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</si>
  <si>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</si>
  <si>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</si>
  <si>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</si>
  <si>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</si>
  <si>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</si>
  <si>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</si>
  <si>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</si>
  <si>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</si>
  <si>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</si>
  <si>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</si>
  <si>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</si>
  <si>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</si>
  <si>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</si>
  <si>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</si>
  <si>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</si>
  <si>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</si>
  <si>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</si>
  <si>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</si>
  <si>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</si>
  <si>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</si>
  <si>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</si>
  <si>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</si>
  <si>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</si>
  <si>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</si>
  <si>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</si>
  <si>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</si>
  <si>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</si>
  <si>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</si>
  <si>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</si>
  <si>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</si>
  <si>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</si>
  <si>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</si>
  <si>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</si>
  <si>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</si>
  <si>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</si>
  <si>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</si>
  <si>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</si>
  <si>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</si>
  <si>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</si>
  <si>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</si>
  <si>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</si>
  <si>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</si>
  <si>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</si>
  <si>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</si>
  <si>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</si>
  <si>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</si>
  <si>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</si>
  <si>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</si>
  <si>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</si>
  <si>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</si>
  <si>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</si>
  <si>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</si>
  <si>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</si>
  <si>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</si>
  <si>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</si>
  <si>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</si>
  <si>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</si>
  <si>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</si>
  <si>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</si>
  <si>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</si>
  <si>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</si>
  <si>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</si>
  <si>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</si>
  <si>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</si>
  <si>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</si>
  <si>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</si>
  <si>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</si>
  <si>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</si>
  <si>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</si>
  <si>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</si>
  <si>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</si>
  <si>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</si>
  <si>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</si>
  <si>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</si>
  <si>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</si>
  <si>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</si>
  <si>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</si>
  <si>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</si>
  <si>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</si>
  <si>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</si>
  <si>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</si>
  <si>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</si>
  <si>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</si>
  <si>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</si>
  <si>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</si>
  <si>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</si>
  <si>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</si>
  <si>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</si>
  <si>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</si>
  <si>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</si>
  <si>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</si>
  <si>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</si>
  <si>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</si>
  <si>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</si>
  <si>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</si>
  <si>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</si>
  <si>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</si>
  <si>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</si>
  <si>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</si>
  <si>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</si>
  <si>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</si>
  <si>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</si>
  <si>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</si>
  <si>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</si>
  <si>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</si>
  <si>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</si>
  <si>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</si>
  <si>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</si>
  <si>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</si>
  <si>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</si>
  <si>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</si>
  <si>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</si>
  <si>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</si>
  <si>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</si>
  <si>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</si>
  <si>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</si>
  <si>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</si>
  <si>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</si>
  <si>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</si>
  <si>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</si>
  <si>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</si>
  <si>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</si>
  <si>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</si>
  <si>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</si>
  <si>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</si>
  <si>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</si>
  <si>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</si>
  <si>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</si>
  <si>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</si>
  <si>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</si>
  <si>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</si>
  <si>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</si>
  <si>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</si>
  <si>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</si>
  <si>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</si>
  <si>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</si>
  <si>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</si>
  <si>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</si>
  <si>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</si>
  <si>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</si>
  <si>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</si>
  <si>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</si>
  <si>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</si>
  <si>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</si>
  <si>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</si>
  <si>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</si>
  <si>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</si>
  <si>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</si>
  <si>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</si>
  <si>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</si>
  <si>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</si>
  <si>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</si>
  <si>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</si>
  <si>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</si>
  <si>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</si>
  <si>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</si>
  <si>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</si>
  <si>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</si>
  <si>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</si>
  <si>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</si>
  <si>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</si>
  <si>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</si>
  <si>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</si>
  <si>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</si>
  <si>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</si>
  <si>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</si>
  <si>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</si>
  <si>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</si>
  <si>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</si>
  <si>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</si>
  <si>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</si>
  <si>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</si>
  <si>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</si>
  <si>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</si>
  <si>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</si>
  <si>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</si>
  <si>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</si>
  <si>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</si>
  <si>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</si>
  <si>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</si>
  <si>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</si>
  <si>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</si>
  <si>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</si>
  <si>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</si>
  <si>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</si>
  <si>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</si>
  <si>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</si>
  <si>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</si>
  <si>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</si>
  <si>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</si>
  <si>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</si>
  <si>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</si>
  <si>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</si>
  <si>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</si>
  <si>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</si>
  <si>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</si>
  <si>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</si>
  <si>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</si>
  <si>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</si>
  <si>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</si>
  <si>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</si>
  <si>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</si>
  <si>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</si>
  <si>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</si>
  <si>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</si>
  <si>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</si>
  <si>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</si>
  <si>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</si>
  <si>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</si>
  <si>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</si>
  <si>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</si>
  <si>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</si>
  <si>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</si>
  <si>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</si>
  <si>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</si>
  <si>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</si>
  <si>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</si>
  <si>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</si>
  <si>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</si>
  <si>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</si>
  <si>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</si>
  <si>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</si>
  <si>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</si>
  <si>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</si>
  <si>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</si>
  <si>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</si>
  <si>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</si>
  <si>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</si>
  <si>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</si>
  <si>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</si>
  <si>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</si>
  <si>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</si>
  <si>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</si>
  <si>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</si>
  <si>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</si>
  <si>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</si>
  <si>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</si>
  <si>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</si>
  <si>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</si>
  <si>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</si>
  <si>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</si>
  <si>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</si>
  <si>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</si>
  <si>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</si>
  <si>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</si>
  <si>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</si>
  <si>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</si>
  <si>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</si>
  <si>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</si>
  <si>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</si>
  <si>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</si>
  <si>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</si>
  <si>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</si>
  <si>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</si>
  <si>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</si>
  <si>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</si>
  <si>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</si>
  <si>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</si>
  <si>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</si>
  <si>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</si>
  <si>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</si>
  <si>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</si>
  <si>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</si>
  <si>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</si>
  <si>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</si>
  <si>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</si>
  <si>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</si>
  <si>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</si>
  <si>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</si>
  <si>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</si>
  <si>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</si>
  <si>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</si>
  <si>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</si>
  <si>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</si>
  <si>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</si>
  <si>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</si>
  <si>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</si>
  <si>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</si>
  <si>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</si>
  <si>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</si>
  <si>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</si>
  <si>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</si>
  <si>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</si>
  <si>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</si>
  <si>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</si>
  <si>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</si>
  <si>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</si>
  <si>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</si>
  <si>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</si>
  <si>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</si>
  <si>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</si>
  <si>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</si>
  <si>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</si>
  <si>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</si>
  <si>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</si>
  <si>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</si>
  <si>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</si>
  <si>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</si>
  <si>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</si>
  <si>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</si>
  <si>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</si>
  <si>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</si>
  <si>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</si>
  <si>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</si>
  <si>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</si>
  <si>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</si>
  <si>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</si>
  <si>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</si>
  <si>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</si>
  <si>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</si>
  <si>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</si>
  <si>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</si>
  <si>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</si>
  <si>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</si>
  <si>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</si>
  <si>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</si>
  <si>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</si>
  <si>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</si>
  <si>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</si>
  <si>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</si>
  <si>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</si>
  <si>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</si>
  <si>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</si>
  <si>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</si>
  <si>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</si>
  <si>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</si>
  <si>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</si>
  <si>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</si>
  <si>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</si>
  <si>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</si>
  <si>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</si>
  <si>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</si>
  <si>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</si>
  <si>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</si>
  <si>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</si>
  <si>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</si>
  <si>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</si>
  <si>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</si>
  <si>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</si>
  <si>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</si>
  <si>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</si>
  <si>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</si>
  <si>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</si>
  <si>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</si>
  <si>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</si>
  <si>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</si>
  <si>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</si>
  <si>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</si>
  <si>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</si>
  <si>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</si>
  <si>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</si>
  <si>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</si>
  <si>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</si>
  <si>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</si>
  <si>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</si>
  <si>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</si>
  <si>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</si>
  <si>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</si>
  <si>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</si>
  <si>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</si>
  <si>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</si>
  <si>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</si>
  <si>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</si>
  <si>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</si>
  <si>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</si>
  <si>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</si>
  <si>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</si>
  <si>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</si>
  <si>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</si>
  <si>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</si>
  <si>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</si>
  <si>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</si>
  <si>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</si>
  <si>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</si>
  <si>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</si>
  <si>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</si>
  <si>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</si>
  <si>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</si>
  <si>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</si>
  <si>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</si>
  <si>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</si>
  <si>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</si>
  <si>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</si>
  <si>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</si>
  <si>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</si>
  <si>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</si>
  <si>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</si>
  <si>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</si>
  <si>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</si>
  <si>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</si>
  <si>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</si>
  <si>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</si>
  <si>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</si>
  <si>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</si>
  <si>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</si>
  <si>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</si>
  <si>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</si>
  <si>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</si>
  <si>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</si>
  <si>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</si>
  <si>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</si>
  <si>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</si>
  <si>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</si>
  <si>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</si>
  <si>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</si>
  <si>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</si>
  <si>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</si>
  <si>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</si>
  <si>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</si>
  <si>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</si>
  <si>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</si>
  <si>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</si>
  <si>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</si>
  <si>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</si>
  <si>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</si>
  <si>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</si>
  <si>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</si>
  <si>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</si>
  <si>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</si>
  <si>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</si>
  <si>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</si>
  <si>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</si>
  <si>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</si>
  <si>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</si>
  <si>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</si>
  <si>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</si>
  <si>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</si>
  <si>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</si>
  <si>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</si>
  <si>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</si>
  <si>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</si>
  <si>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</si>
  <si>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</si>
  <si>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</si>
  <si>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</si>
  <si>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</si>
  <si>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</si>
  <si>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</si>
  <si>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</si>
  <si>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</si>
  <si>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</si>
  <si>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</si>
  <si>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</si>
  <si>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</si>
  <si>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</si>
  <si>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</si>
  <si>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</si>
  <si>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</si>
  <si>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</si>
  <si>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</si>
  <si>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</si>
  <si>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</si>
  <si>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</si>
  <si>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</si>
  <si>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</si>
  <si>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</si>
  <si>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</si>
  <si>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</si>
  <si>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</si>
  <si>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</si>
  <si>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</si>
  <si>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</si>
  <si>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</si>
  <si>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</si>
  <si>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</si>
  <si>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</si>
  <si>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</si>
  <si>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</si>
  <si>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</si>
  <si>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</si>
  <si>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</si>
  <si>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</si>
  <si>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</si>
  <si>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</si>
  <si>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</si>
  <si>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</si>
  <si>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</si>
  <si>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</si>
  <si>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</si>
  <si>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</si>
  <si>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</si>
  <si>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</si>
  <si>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</si>
  <si>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</si>
  <si>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</si>
  <si>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</si>
  <si>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</si>
  <si>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</si>
  <si>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</si>
  <si>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</si>
  <si>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</si>
  <si>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</si>
  <si>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</si>
  <si>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</si>
  <si>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</si>
  <si>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</si>
  <si>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</si>
  <si>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</si>
  <si>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</si>
  <si>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</si>
  <si>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</si>
  <si>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</si>
  <si>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</si>
  <si>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</si>
  <si>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</si>
  <si>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</si>
  <si>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</si>
  <si>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</si>
  <si>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</si>
  <si>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</si>
  <si>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</si>
  <si>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</si>
  <si>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</si>
  <si>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</si>
  <si>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</si>
  <si>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</si>
  <si>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</si>
  <si>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</si>
  <si>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</si>
  <si>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</si>
  <si>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</si>
  <si>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</si>
  <si>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</si>
  <si>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</si>
  <si>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</si>
  <si>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</si>
  <si>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</si>
  <si>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</si>
  <si>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</si>
  <si>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</si>
  <si>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</si>
  <si>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</si>
  <si>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</si>
  <si>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</si>
  <si>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</si>
  <si>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</si>
  <si>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</si>
  <si>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</si>
  <si>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</si>
  <si>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</si>
  <si>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</si>
  <si>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</si>
  <si>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</si>
  <si>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</si>
  <si>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</si>
  <si>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</si>
  <si>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</si>
  <si>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</si>
  <si>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</si>
  <si>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</si>
  <si>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</si>
  <si>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</si>
  <si>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</si>
  <si>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</si>
  <si>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</si>
  <si>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</si>
  <si>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</si>
  <si>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</si>
  <si>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</si>
  <si>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</si>
  <si>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</si>
  <si>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</si>
  <si>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</si>
  <si>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</si>
  <si>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</si>
  <si>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</si>
  <si>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</si>
  <si>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</si>
  <si>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</si>
  <si>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</si>
  <si>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</si>
  <si>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</si>
  <si>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</si>
  <si>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</si>
  <si>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</si>
  <si>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</si>
  <si>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</si>
  <si>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</si>
  <si>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</si>
  <si>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</si>
  <si>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</si>
  <si>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</si>
  <si>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</si>
  <si>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</si>
  <si>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</si>
  <si>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</si>
  <si>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</si>
  <si>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</si>
  <si>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</si>
  <si>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</si>
  <si>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</si>
  <si>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</si>
  <si>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</si>
  <si>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</si>
  <si>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</si>
  <si>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</si>
  <si>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</si>
  <si>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</si>
  <si>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</si>
  <si>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</si>
  <si>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</si>
  <si>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</si>
  <si>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</si>
  <si>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</si>
  <si>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</si>
  <si>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</si>
  <si>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</si>
  <si>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</si>
  <si>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</si>
  <si>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</si>
  <si>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</si>
  <si>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</si>
  <si>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</si>
  <si>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</si>
  <si>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</si>
  <si>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</si>
  <si>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</si>
  <si>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</si>
  <si>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</si>
  <si>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</si>
  <si>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</si>
  <si>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</si>
  <si>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</si>
  <si>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</si>
  <si>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</si>
  <si>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</si>
  <si>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</si>
  <si>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</si>
  <si>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</si>
  <si>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</si>
  <si>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</si>
  <si>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</si>
  <si>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</si>
  <si>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</si>
  <si>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</si>
  <si>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</si>
  <si>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</si>
  <si>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</si>
  <si>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</si>
  <si>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</si>
  <si>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</si>
  <si>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</si>
  <si>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</si>
  <si>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</si>
  <si>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</si>
  <si>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</si>
  <si>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</si>
  <si>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</si>
  <si>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</si>
  <si>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</si>
  <si>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</si>
  <si>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</si>
  <si>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</si>
  <si>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</si>
  <si>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</si>
  <si>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</si>
  <si>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</si>
  <si>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</si>
  <si>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</si>
  <si>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</si>
  <si>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</si>
  <si>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</si>
  <si>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</si>
  <si>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</si>
  <si>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</si>
  <si>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</si>
  <si>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</si>
  <si>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</si>
  <si>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</si>
  <si>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</si>
  <si>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</si>
  <si>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</si>
  <si>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</si>
  <si>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</si>
  <si>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</si>
  <si>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</si>
  <si>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</si>
  <si>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</si>
  <si>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</si>
  <si>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</si>
  <si>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</si>
  <si>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</si>
  <si>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</si>
  <si>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</si>
  <si>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</si>
  <si>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</si>
  <si>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</si>
  <si>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</si>
  <si>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</si>
  <si>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</si>
  <si>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</si>
  <si>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</si>
  <si>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</si>
  <si>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</si>
  <si>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</si>
  <si>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</si>
  <si>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</si>
  <si>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</si>
  <si>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</si>
  <si>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</si>
  <si>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</si>
  <si>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</si>
  <si>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</si>
  <si>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</si>
  <si>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</si>
  <si>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</si>
  <si>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</si>
  <si>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</si>
  <si>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</si>
  <si>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</si>
  <si>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</si>
  <si>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</si>
  <si>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</si>
  <si>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</si>
  <si>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</si>
  <si>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</si>
  <si>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</si>
  <si>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</si>
  <si>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</si>
  <si>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</si>
  <si>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</si>
  <si>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</si>
  <si>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</si>
  <si>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</si>
  <si>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</si>
  <si>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</si>
  <si>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</si>
  <si>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</si>
  <si>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</si>
  <si>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</si>
  <si>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</si>
  <si>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</si>
  <si>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</si>
  <si>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</si>
  <si>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</si>
  <si>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</si>
  <si>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</si>
  <si>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</si>
  <si>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</si>
  <si>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</si>
  <si>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</si>
  <si>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</si>
  <si>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</si>
  <si>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</si>
  <si>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</si>
  <si>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</si>
  <si>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</si>
  <si>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</si>
  <si>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</si>
  <si>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</si>
  <si>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</si>
  <si>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</si>
  <si>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</si>
  <si>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</si>
  <si>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</si>
  <si>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</si>
  <si>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</si>
  <si>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</si>
  <si>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</si>
  <si>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</si>
  <si>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</si>
  <si>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</si>
  <si>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</si>
  <si>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</si>
  <si>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</si>
  <si>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</si>
  <si>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</si>
  <si>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</si>
  <si>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</si>
  <si>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</si>
  <si>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</si>
  <si>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</si>
  <si>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</si>
  <si>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</si>
  <si>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</si>
  <si>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</si>
  <si>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</si>
  <si>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</si>
  <si>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</si>
  <si>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</si>
  <si>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</si>
  <si>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</si>
  <si>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</si>
  <si>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</si>
  <si>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</si>
  <si>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</si>
  <si>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</si>
  <si>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</si>
  <si>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</si>
  <si>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</si>
  <si>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</si>
  <si>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</si>
  <si>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</si>
  <si>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</si>
  <si>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</si>
  <si>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</si>
  <si>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</si>
  <si>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</si>
  <si>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</si>
  <si>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</si>
  <si>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</si>
  <si>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</si>
  <si>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</si>
  <si>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</si>
  <si>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</si>
  <si>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</si>
  <si>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</si>
  <si>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</si>
  <si>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</si>
  <si>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</si>
  <si>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</si>
  <si>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</si>
  <si>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</si>
  <si>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</si>
  <si>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</si>
  <si>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</si>
  <si>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</si>
  <si>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</si>
  <si>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</si>
  <si>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</si>
  <si>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</si>
  <si>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</si>
  <si>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</si>
  <si>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</si>
  <si>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</si>
  <si>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</si>
  <si>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</si>
  <si>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</si>
  <si>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</si>
  <si>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</si>
  <si>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</si>
  <si>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</si>
  <si>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</si>
  <si>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</si>
  <si>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</si>
  <si>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</si>
  <si>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</si>
  <si>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</si>
  <si>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</si>
  <si>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</si>
  <si>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</si>
  <si>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</si>
  <si>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</si>
  <si>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</si>
  <si>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</si>
  <si>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</si>
  <si>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</si>
  <si>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</si>
  <si>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</si>
  <si>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</si>
  <si>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</si>
  <si>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</si>
  <si>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</si>
  <si>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</si>
  <si>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</si>
  <si>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</si>
  <si>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</si>
  <si>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</si>
  <si>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</si>
  <si>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</si>
  <si>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</si>
  <si>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</si>
  <si>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</si>
  <si>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</si>
  <si>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</si>
  <si>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</si>
  <si>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</si>
  <si>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</si>
  <si>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</si>
  <si>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</si>
  <si>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</si>
  <si>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</si>
  <si>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</si>
  <si>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</si>
  <si>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</si>
  <si>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</si>
  <si>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</si>
  <si>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</si>
  <si>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</si>
  <si>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</si>
  <si>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</si>
  <si>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</si>
  <si>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</si>
  <si>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</si>
  <si>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</si>
  <si>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</si>
  <si>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</si>
  <si>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</si>
  <si>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</si>
  <si>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</si>
  <si>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</si>
  <si>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</si>
  <si>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</si>
  <si>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</si>
  <si>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</si>
  <si>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</si>
  <si>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</si>
  <si>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</si>
  <si>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</si>
  <si>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</si>
  <si>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</si>
  <si>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</si>
  <si>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</si>
  <si>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</si>
  <si>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</si>
  <si>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</si>
  <si>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</si>
  <si>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</si>
  <si>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</si>
  <si>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</si>
  <si>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</si>
  <si>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</si>
  <si>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</si>
  <si>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</si>
  <si>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</si>
  <si>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</si>
  <si>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</si>
  <si>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</si>
  <si>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</si>
  <si>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</si>
  <si>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</si>
  <si>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</si>
  <si>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</si>
  <si>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</si>
  <si>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</si>
  <si>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</si>
  <si>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</si>
  <si>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</si>
  <si>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</si>
  <si>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</si>
  <si>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</si>
  <si>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</si>
  <si>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</si>
  <si>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</si>
  <si>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</si>
  <si>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</si>
  <si>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</si>
  <si>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</si>
  <si>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</si>
  <si>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</si>
  <si>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</si>
  <si>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</si>
  <si>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</si>
  <si>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</si>
  <si>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</si>
  <si>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</si>
  <si>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</si>
  <si>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</si>
  <si>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</si>
  <si>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</si>
  <si>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</si>
  <si>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</si>
  <si>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</si>
  <si>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</si>
  <si>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</si>
  <si>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</si>
  <si>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</si>
  <si>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</si>
  <si>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</si>
  <si>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</si>
  <si>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</si>
  <si>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</si>
  <si>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</si>
  <si>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</si>
  <si>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</si>
  <si>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</si>
  <si>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</si>
  <si>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</si>
  <si>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</si>
  <si>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</si>
  <si>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</si>
  <si>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</si>
  <si>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</si>
  <si>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</si>
  <si>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</si>
  <si>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</si>
  <si>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</si>
  <si>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</si>
  <si>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</si>
  <si>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</si>
  <si>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</si>
  <si>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</si>
  <si>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</si>
  <si>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</si>
  <si>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</si>
  <si>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</si>
  <si>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</si>
  <si>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</si>
  <si>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</si>
  <si>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</si>
  <si>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</si>
  <si>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</si>
  <si>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</si>
  <si>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</si>
  <si>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</si>
  <si>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</si>
  <si>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</si>
  <si>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</si>
  <si>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</si>
  <si>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</si>
  <si>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</si>
  <si>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</si>
  <si>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</si>
  <si>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</si>
  <si>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</si>
  <si>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</si>
  <si>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</si>
  <si>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</si>
  <si>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</si>
  <si>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</si>
  <si>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</si>
  <si>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</si>
  <si>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</si>
  <si>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</si>
  <si>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</si>
  <si>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</si>
  <si>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</si>
  <si>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</si>
  <si>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</si>
  <si>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</si>
  <si>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</si>
  <si>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</si>
  <si>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</si>
  <si>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</si>
  <si>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</si>
  <si>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</si>
  <si>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</si>
  <si>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</si>
  <si>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</si>
  <si>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</si>
  <si>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</si>
  <si>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</si>
  <si>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</si>
  <si>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</si>
  <si>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</si>
  <si>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</si>
  <si>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</si>
  <si>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</si>
  <si>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</si>
  <si>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</si>
  <si>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</si>
  <si>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</si>
  <si>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</si>
  <si>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</si>
  <si>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</si>
  <si>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</si>
  <si>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</si>
  <si>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</si>
  <si>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</si>
  <si>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</si>
  <si>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</si>
  <si>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</si>
  <si>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</si>
  <si>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</si>
  <si>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</si>
  <si>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</si>
  <si>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</si>
  <si>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</si>
  <si>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</si>
  <si>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</si>
  <si>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</si>
  <si>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</si>
  <si>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</si>
  <si>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</si>
  <si>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</si>
  <si>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</si>
  <si>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</si>
  <si>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</si>
  <si>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</si>
  <si>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</si>
  <si>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</si>
  <si>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</si>
  <si>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</si>
  <si>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</si>
  <si>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</si>
  <si>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</si>
  <si>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</si>
  <si>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</si>
  <si>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</si>
  <si>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</si>
  <si>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</si>
  <si>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</si>
  <si>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</si>
  <si>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</si>
  <si>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</si>
  <si>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</si>
  <si>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</si>
  <si>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</si>
  <si>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</si>
  <si>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</si>
  <si>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</si>
  <si>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</si>
  <si>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</si>
  <si>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</si>
  <si>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</si>
  <si>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</si>
  <si>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</si>
  <si>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</si>
  <si>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</si>
  <si>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</si>
  <si>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</si>
  <si>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</si>
  <si>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</si>
  <si>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</si>
  <si>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</si>
  <si>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</si>
  <si>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</si>
  <si>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</si>
  <si>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</si>
  <si>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</si>
  <si>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</si>
  <si>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</si>
  <si>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</si>
  <si>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</si>
  <si>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</si>
  <si>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</si>
  <si>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</si>
  <si>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</si>
  <si>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</si>
  <si>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</si>
  <si>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</si>
  <si>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</si>
  <si>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</si>
  <si>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</si>
  <si>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</si>
  <si>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</si>
  <si>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</si>
  <si>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</si>
  <si>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</si>
  <si>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</si>
  <si>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</si>
  <si>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</si>
  <si>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</si>
  <si>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</si>
  <si>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</si>
  <si>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</si>
  <si>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</si>
  <si>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</si>
  <si>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</si>
  <si>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</si>
  <si>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</si>
  <si>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</si>
  <si>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</si>
  <si>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</si>
  <si>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</si>
  <si>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</si>
  <si>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</si>
  <si>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</si>
  <si>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</si>
  <si>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</si>
  <si>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</si>
  <si>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</si>
  <si>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</si>
  <si>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</si>
  <si>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</si>
  <si>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</si>
  <si>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</si>
  <si>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</si>
  <si>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</si>
  <si>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</si>
  <si>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</si>
  <si>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</si>
  <si>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</si>
  <si>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</si>
  <si>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</si>
  <si>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</si>
  <si>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</si>
  <si>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</si>
  <si>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</si>
  <si>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</si>
  <si>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</si>
  <si>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</si>
  <si>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</si>
  <si>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</si>
  <si>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</si>
  <si>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</si>
  <si>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</si>
  <si>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</si>
  <si>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</si>
  <si>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</si>
  <si>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</si>
  <si>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</si>
  <si>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</si>
  <si>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</si>
  <si>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</si>
  <si>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</si>
  <si>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</si>
  <si>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</si>
  <si>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</si>
  <si>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</si>
  <si>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</si>
  <si>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</si>
  <si>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</si>
  <si>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</si>
  <si>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</si>
  <si>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</si>
  <si>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</si>
  <si>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</si>
  <si>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</si>
  <si>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</si>
  <si>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</si>
  <si>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</si>
  <si>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</si>
  <si>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</si>
  <si>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</si>
  <si>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</si>
  <si>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</si>
  <si>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</si>
  <si>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</si>
  <si>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</si>
  <si>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</si>
  <si>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</si>
  <si>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</si>
  <si>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</si>
  <si>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</si>
  <si>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</si>
  <si>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</si>
  <si>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</si>
  <si>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</si>
  <si>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</si>
  <si>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</si>
  <si>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</si>
  <si>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</si>
  <si>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</si>
  <si>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</si>
  <si>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</si>
  <si>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</si>
  <si>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</si>
  <si>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</si>
  <si>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</si>
  <si>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</si>
  <si>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</si>
  <si>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</si>
  <si>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</si>
  <si>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</si>
  <si>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</si>
  <si>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</si>
  <si>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</si>
  <si>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</si>
  <si>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</si>
  <si>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</si>
  <si>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</si>
  <si>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</si>
  <si>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</si>
  <si>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</si>
  <si>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</si>
  <si>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</si>
  <si>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</si>
  <si>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</si>
  <si>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</si>
  <si>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</si>
  <si>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</si>
  <si>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</si>
  <si>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</si>
  <si>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</si>
  <si>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</si>
  <si>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</si>
  <si>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</si>
  <si>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</si>
  <si>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</si>
  <si>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</si>
  <si>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</si>
  <si>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</si>
  <si>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</si>
  <si>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</si>
  <si>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</si>
  <si>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</si>
  <si>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</si>
  <si>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</si>
  <si>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</si>
  <si>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</si>
  <si>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</si>
  <si>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</si>
  <si>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</si>
  <si>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</si>
  <si>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</si>
  <si>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</si>
  <si>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</si>
  <si>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</si>
  <si>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</si>
  <si>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</si>
  <si>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</si>
  <si>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</si>
  <si>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</si>
  <si>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</si>
  <si>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</si>
  <si>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</si>
  <si>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</si>
  <si>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</si>
  <si>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</si>
  <si>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</si>
  <si>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</si>
  <si>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</si>
  <si>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</si>
  <si>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</si>
  <si>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</si>
  <si>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</si>
  <si>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</si>
  <si>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</si>
  <si>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</si>
  <si>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</si>
  <si>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</si>
  <si>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</si>
  <si>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</si>
  <si>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</si>
  <si>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</si>
  <si>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</si>
  <si>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</si>
  <si>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</si>
  <si>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</si>
  <si>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</si>
  <si>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</si>
  <si>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</si>
  <si>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</si>
  <si>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</si>
  <si>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</si>
  <si>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</si>
  <si>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</si>
  <si>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</si>
  <si>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</si>
  <si>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</si>
  <si>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</si>
  <si>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</si>
  <si>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</si>
  <si>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</si>
  <si>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</si>
  <si>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</si>
  <si>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</si>
  <si>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</si>
  <si>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</si>
  <si>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</si>
  <si>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</si>
  <si>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</si>
  <si>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</si>
  <si>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</si>
  <si>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</si>
  <si>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</si>
  <si>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</si>
  <si>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</si>
  <si>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</si>
  <si>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</si>
  <si>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</si>
  <si>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</si>
  <si>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</si>
  <si>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</si>
  <si>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</si>
  <si>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</si>
  <si>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</si>
  <si>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</si>
  <si>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</si>
  <si>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</si>
  <si>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</si>
  <si>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</si>
  <si>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</si>
  <si>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</si>
  <si>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</si>
  <si>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</si>
  <si>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</si>
  <si>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</si>
  <si>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</si>
  <si>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</si>
  <si>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</si>
  <si>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</si>
  <si>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</si>
  <si>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</si>
  <si>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</si>
  <si>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</si>
  <si>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</si>
  <si>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</si>
  <si>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</si>
  <si>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</si>
  <si>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</si>
  <si>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</si>
  <si>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</si>
  <si>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</si>
  <si>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</si>
  <si>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</si>
  <si>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</si>
  <si>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</si>
  <si>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</si>
  <si>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</si>
  <si>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</si>
  <si>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</si>
  <si>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</si>
  <si>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</si>
  <si>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</si>
  <si>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</si>
  <si>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</si>
  <si>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</si>
  <si>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</si>
  <si>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</si>
  <si>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</si>
  <si>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</si>
  <si>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</si>
  <si>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</si>
  <si>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</si>
  <si>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</si>
  <si>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</si>
  <si>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</si>
  <si>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</si>
  <si>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</si>
  <si>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</si>
  <si>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</si>
  <si>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</si>
  <si>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</si>
  <si>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</si>
  <si>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</si>
  <si>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</si>
  <si>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</si>
  <si>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</si>
  <si>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</si>
  <si>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</si>
  <si>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</si>
  <si>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</si>
  <si>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</si>
  <si>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</si>
  <si>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</si>
  <si>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</si>
  <si>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</si>
  <si>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</si>
  <si>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</si>
  <si>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</si>
  <si>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</si>
  <si>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</si>
  <si>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</si>
  <si>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</si>
  <si>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</si>
  <si>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</si>
  <si>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</si>
  <si>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</si>
  <si>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</si>
  <si>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</si>
  <si>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</si>
  <si>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</si>
  <si>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</si>
  <si>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</si>
  <si>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</si>
  <si>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</si>
  <si>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</si>
  <si>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</si>
  <si>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</si>
  <si>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</si>
  <si>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</si>
  <si>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</si>
  <si>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</si>
  <si>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</si>
  <si>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</si>
  <si>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</si>
  <si>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</si>
  <si>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</si>
  <si>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</si>
  <si>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</si>
  <si>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</si>
  <si>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</si>
  <si>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</si>
  <si>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</si>
  <si>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</si>
  <si>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</si>
  <si>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</si>
  <si>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</si>
  <si>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</si>
  <si>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</si>
  <si>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</si>
  <si>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</si>
  <si>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</si>
  <si>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</si>
  <si>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</si>
  <si>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</si>
  <si>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</si>
  <si>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</si>
  <si>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</si>
  <si>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</si>
  <si>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</si>
  <si>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</si>
  <si>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</si>
  <si>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</si>
  <si>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</si>
  <si>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</si>
  <si>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</si>
  <si>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</si>
  <si>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</si>
  <si>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</si>
  <si>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</si>
  <si>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</si>
  <si>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</si>
  <si>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</si>
  <si>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</si>
  <si>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</si>
  <si>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</si>
  <si>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</si>
  <si>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</si>
  <si>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</si>
  <si>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</si>
  <si>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</si>
  <si>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</si>
  <si>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</si>
  <si>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</si>
  <si>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</si>
  <si>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</si>
  <si>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</si>
  <si>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</si>
  <si>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</si>
  <si>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</si>
  <si>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</si>
  <si>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</si>
  <si>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</si>
  <si>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</si>
  <si>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</si>
  <si>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</si>
  <si>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</si>
  <si>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</si>
  <si>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</si>
  <si>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</si>
  <si>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</si>
  <si>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</si>
  <si>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</si>
  <si>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</si>
  <si>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</si>
  <si>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</si>
  <si>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</si>
  <si>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</si>
  <si>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</si>
  <si>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</si>
  <si>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</si>
  <si>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</si>
  <si>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</si>
  <si>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</si>
  <si>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</si>
  <si>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</si>
  <si>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</si>
  <si>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</si>
  <si>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</si>
  <si>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</si>
  <si>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</si>
  <si>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</si>
  <si>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</si>
  <si>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</si>
  <si>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</si>
  <si>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</si>
  <si>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</si>
  <si>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</si>
  <si>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</si>
  <si>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</si>
  <si>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</si>
  <si>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</si>
  <si>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</si>
  <si>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</si>
  <si>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</si>
  <si>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</si>
  <si>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</si>
  <si>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</si>
  <si>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</si>
  <si>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</si>
  <si>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</si>
  <si>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</si>
  <si>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</si>
  <si>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</si>
  <si>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</si>
  <si>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</si>
  <si>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</si>
  <si>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</si>
  <si>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</si>
  <si>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</si>
  <si>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</si>
  <si>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</si>
  <si>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</si>
  <si>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</si>
  <si>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</si>
  <si>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</si>
  <si>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</si>
  <si>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</si>
  <si>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</si>
  <si>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</si>
  <si>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</si>
  <si>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</si>
  <si>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</si>
  <si>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</si>
  <si>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</si>
  <si>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</si>
  <si>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</si>
  <si>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</si>
  <si>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</si>
  <si>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</si>
  <si>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</si>
  <si>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</si>
  <si>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</si>
  <si>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</si>
  <si>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</si>
  <si>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</si>
  <si>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</si>
  <si>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</si>
  <si>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</si>
  <si>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</si>
  <si>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</si>
  <si>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</si>
  <si>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</si>
  <si>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</si>
  <si>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</si>
  <si>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</si>
  <si>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</si>
  <si>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</si>
  <si>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</si>
  <si>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</si>
  <si>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</si>
  <si>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</si>
  <si>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</si>
  <si>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</si>
  <si>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</si>
  <si>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</si>
  <si>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</si>
  <si>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</si>
  <si>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</si>
  <si>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</si>
  <si>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</si>
  <si>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</si>
  <si>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</si>
  <si>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</si>
  <si>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</si>
  <si>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</si>
  <si>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</si>
  <si>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</si>
  <si>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</si>
  <si>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</si>
  <si>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</si>
  <si>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</si>
  <si>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</si>
  <si>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</si>
  <si>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</si>
  <si>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</si>
  <si>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</si>
  <si>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</si>
  <si>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</si>
  <si>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</si>
  <si>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</si>
  <si>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</si>
  <si>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</si>
  <si>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</si>
  <si>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</si>
  <si>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</si>
  <si>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</si>
  <si>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</si>
  <si>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</si>
  <si>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</si>
  <si>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</si>
  <si>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</si>
  <si>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</si>
  <si>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</si>
  <si>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</si>
  <si>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</si>
  <si>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</si>
  <si>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</si>
  <si>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</si>
  <si>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</si>
  <si>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</si>
  <si>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</si>
  <si>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</si>
  <si>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</si>
  <si>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</si>
  <si>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</si>
  <si>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</si>
  <si>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</si>
  <si>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</si>
  <si>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</si>
  <si>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</si>
  <si>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</si>
  <si>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</si>
  <si>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</si>
  <si>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</si>
  <si>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</si>
  <si>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</si>
  <si>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</si>
  <si>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</si>
  <si>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</si>
  <si>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</si>
  <si>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</si>
  <si>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</si>
  <si>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</si>
  <si>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</si>
  <si>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</si>
  <si>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</si>
  <si>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</si>
  <si>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</si>
  <si>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</si>
  <si>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</si>
  <si>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</si>
  <si>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</si>
  <si>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</si>
  <si>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</si>
  <si>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</si>
  <si>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</si>
  <si>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</si>
  <si>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</si>
  <si>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</si>
  <si>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</si>
  <si>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</si>
  <si>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</si>
  <si>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</si>
  <si>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</si>
  <si>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</si>
  <si>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</si>
  <si>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</si>
  <si>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</si>
  <si>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</si>
  <si>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</si>
  <si>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</si>
  <si>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</si>
  <si>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</si>
  <si>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</si>
  <si>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</si>
  <si>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</si>
  <si>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</si>
  <si>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</si>
  <si>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</si>
  <si>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</si>
  <si>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</si>
  <si>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</si>
  <si>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</si>
  <si>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</si>
  <si>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</si>
  <si>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</si>
  <si>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</si>
  <si>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</si>
  <si>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</si>
  <si>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</si>
  <si>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</si>
  <si>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</si>
  <si>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</si>
  <si>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</si>
  <si>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</si>
  <si>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</si>
  <si>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</si>
  <si>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</si>
  <si>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</si>
  <si>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</si>
  <si>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</si>
  <si>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</si>
  <si>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</si>
  <si>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</si>
  <si>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</si>
  <si>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</si>
  <si>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</si>
  <si>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</si>
  <si>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</si>
  <si>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</si>
  <si>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</si>
  <si>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</si>
  <si>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</si>
  <si>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</si>
  <si>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</si>
  <si>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</si>
  <si>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</si>
  <si>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</si>
  <si>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</si>
  <si>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</si>
  <si>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</si>
  <si>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</si>
  <si>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</si>
  <si>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</si>
  <si>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</si>
  <si>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</si>
  <si>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</si>
  <si>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</si>
  <si>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</si>
  <si>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</si>
  <si>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</si>
  <si>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</si>
  <si>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</si>
  <si>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</si>
  <si>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</si>
  <si>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</si>
  <si>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</si>
  <si>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</si>
  <si>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</si>
  <si>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</si>
  <si>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</si>
  <si>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</si>
  <si>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</si>
  <si>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</si>
  <si>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</si>
  <si>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</si>
  <si>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</si>
  <si>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</si>
  <si>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</si>
  <si>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</si>
  <si>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</si>
  <si>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</si>
  <si>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</si>
  <si>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</si>
  <si>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</si>
  <si>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</si>
  <si>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</si>
  <si>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</si>
  <si>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</si>
  <si>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</si>
  <si>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</si>
  <si>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</si>
  <si>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</si>
  <si>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</si>
  <si>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</si>
  <si>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</si>
  <si>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</si>
  <si>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</si>
  <si>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</si>
  <si>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</si>
  <si>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</si>
  <si>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</si>
  <si>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</si>
  <si>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</si>
  <si>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</si>
  <si>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</si>
  <si>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</si>
  <si>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</si>
  <si>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</si>
  <si>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</si>
  <si>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</si>
  <si>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</si>
  <si>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</si>
  <si>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</si>
  <si>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</si>
  <si>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</si>
  <si>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</si>
  <si>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</si>
  <si>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</si>
  <si>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</si>
  <si>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</si>
  <si>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</si>
  <si>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</si>
  <si>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</si>
  <si>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</si>
  <si>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</si>
  <si>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</si>
  <si>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</si>
  <si>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</si>
  <si>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</si>
  <si>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</si>
  <si>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</si>
  <si>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</si>
  <si>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</si>
  <si>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</si>
  <si>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</si>
  <si>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</si>
  <si>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</si>
  <si>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</si>
  <si>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</si>
  <si>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</si>
  <si>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</si>
  <si>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</si>
  <si>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</si>
  <si>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</si>
  <si>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</si>
  <si>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</si>
  <si>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</si>
  <si>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</si>
  <si>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</si>
  <si>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</si>
  <si>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</si>
  <si>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</si>
  <si>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</si>
  <si>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</si>
  <si>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</si>
  <si>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</si>
  <si>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</si>
  <si>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</si>
  <si>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</si>
  <si>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</si>
  <si>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</si>
  <si>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</si>
  <si>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</si>
  <si>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</si>
  <si>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</si>
  <si>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</si>
  <si>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</si>
  <si>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</si>
  <si>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</si>
  <si>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</si>
  <si>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</si>
  <si>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</si>
  <si>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</si>
  <si>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</si>
  <si>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</si>
  <si>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</si>
  <si>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</si>
  <si>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</si>
  <si>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</si>
  <si>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</si>
  <si>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</si>
  <si>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</si>
  <si>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</si>
  <si>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</si>
  <si>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</si>
  <si>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</si>
  <si>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</si>
  <si>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</si>
  <si>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</si>
  <si>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</si>
  <si>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</si>
  <si>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</si>
  <si>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</si>
  <si>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</si>
  <si>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</si>
  <si>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</si>
  <si>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</si>
  <si>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</si>
  <si>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</si>
  <si>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</si>
  <si>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</si>
  <si>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</si>
  <si>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</si>
  <si>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</si>
  <si>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</si>
  <si>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</si>
  <si>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</si>
  <si>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</si>
  <si>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</si>
  <si>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</si>
  <si>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</si>
  <si>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</si>
  <si>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</si>
  <si>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</si>
  <si>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</si>
  <si>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</si>
  <si>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</si>
  <si>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</si>
  <si>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</si>
  <si>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</si>
  <si>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</si>
  <si>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</si>
  <si>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</si>
  <si>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</si>
  <si>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</si>
  <si>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</si>
  <si>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</si>
  <si>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</si>
  <si>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</si>
  <si>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</si>
  <si>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</si>
  <si>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</si>
  <si>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</si>
  <si>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</si>
  <si>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</si>
  <si>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</si>
  <si>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</si>
  <si>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</si>
  <si>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</si>
  <si>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</si>
  <si>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</si>
  <si>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</si>
  <si>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</si>
  <si>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</si>
  <si>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</si>
  <si>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</si>
  <si>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</si>
  <si>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</si>
  <si>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</si>
  <si>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</si>
  <si>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</si>
  <si>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</si>
  <si>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</si>
  <si>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</si>
  <si>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</si>
  <si>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</si>
  <si>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</si>
  <si>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</si>
  <si>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</si>
  <si>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</si>
  <si>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</si>
  <si>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</si>
  <si>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</si>
  <si>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</si>
  <si>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</si>
  <si>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</si>
  <si>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</si>
  <si>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</si>
  <si>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</si>
  <si>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</si>
  <si>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</si>
  <si>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</si>
  <si>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</si>
  <si>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</si>
  <si>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</si>
  <si>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</si>
  <si>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</si>
  <si>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</si>
  <si>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</si>
  <si>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</si>
  <si>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</si>
  <si>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</si>
  <si>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</si>
  <si>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</si>
  <si>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</si>
  <si>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</si>
  <si>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</si>
  <si>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</si>
  <si>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</si>
  <si>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</si>
  <si>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</si>
  <si>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</si>
  <si>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</si>
  <si>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</si>
  <si>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</si>
  <si>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</si>
  <si>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</si>
  <si>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</si>
  <si>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</si>
  <si>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</si>
  <si>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</si>
  <si>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</si>
  <si>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</si>
  <si>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</si>
  <si>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</si>
  <si>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</si>
  <si>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</si>
  <si>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</si>
  <si>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</si>
  <si>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</si>
  <si>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</si>
  <si>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</si>
  <si>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</si>
  <si>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</si>
  <si>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</si>
  <si>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</si>
  <si>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</si>
  <si>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</si>
  <si>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</si>
  <si>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</si>
  <si>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</si>
  <si>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</si>
  <si>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</si>
  <si>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</si>
  <si>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</si>
  <si>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</si>
  <si>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</si>
  <si>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</si>
  <si>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</si>
  <si>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</si>
  <si>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</si>
  <si>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</si>
  <si>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</si>
  <si>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</si>
  <si>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</si>
  <si>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</si>
  <si>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</si>
  <si>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</si>
  <si>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</si>
  <si>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</si>
  <si>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</si>
  <si>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</si>
  <si>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</si>
  <si>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</si>
  <si>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</si>
  <si>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</si>
  <si>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</si>
  <si>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</si>
  <si>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</si>
  <si>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</si>
  <si>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</si>
  <si>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</si>
  <si>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</si>
  <si>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</si>
  <si>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</si>
  <si>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</si>
  <si>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</si>
  <si>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</si>
  <si>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</si>
  <si>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</si>
  <si>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</si>
  <si>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</si>
  <si>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</si>
  <si>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</si>
  <si>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</si>
  <si>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</si>
  <si>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</si>
  <si>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</si>
  <si>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</si>
  <si>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</si>
  <si>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</si>
  <si>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</si>
  <si>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</si>
  <si>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</si>
  <si>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</si>
  <si>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</si>
  <si>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</si>
  <si>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</si>
  <si>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</si>
  <si>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</si>
  <si>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</si>
  <si>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</si>
  <si>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</si>
  <si>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</si>
  <si>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</si>
  <si>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</si>
  <si>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</si>
  <si>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</si>
  <si>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</si>
  <si>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</si>
  <si>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</si>
  <si>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</si>
  <si>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</si>
  <si>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</si>
  <si>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</si>
  <si>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</si>
  <si>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</si>
  <si>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</si>
  <si>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</si>
  <si>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</si>
  <si>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</si>
  <si>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</si>
  <si>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</si>
  <si>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</si>
  <si>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</si>
  <si>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</si>
  <si>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</si>
  <si>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</si>
  <si>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</si>
  <si>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</si>
  <si>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</si>
  <si>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</si>
  <si>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</si>
  <si>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</si>
  <si>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</si>
  <si>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</si>
  <si>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</si>
  <si>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</si>
  <si>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</si>
  <si>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</si>
  <si>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</si>
  <si>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</si>
  <si>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</si>
  <si>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</si>
  <si>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</si>
  <si>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</si>
  <si>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</si>
  <si>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</si>
  <si>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</si>
  <si>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</si>
  <si>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</si>
  <si>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</si>
  <si>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</si>
  <si>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</si>
  <si>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</si>
  <si>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</si>
  <si>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</si>
  <si>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</si>
  <si>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</si>
  <si>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</si>
  <si>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</si>
  <si>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</si>
  <si>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</si>
  <si>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</si>
  <si>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</si>
  <si>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</si>
  <si>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</si>
  <si>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</si>
  <si>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</si>
  <si>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</si>
  <si>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</si>
  <si>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</si>
  <si>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</si>
  <si>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</si>
  <si>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</si>
  <si>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</si>
  <si>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</si>
  <si>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</si>
  <si>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</si>
  <si>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</si>
  <si>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</si>
  <si>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</si>
  <si>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</si>
  <si>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</si>
  <si>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</si>
  <si>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</si>
  <si>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</si>
  <si>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</si>
  <si>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</si>
  <si>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</si>
  <si>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</si>
  <si>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</si>
  <si>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</si>
  <si>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</si>
  <si>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</si>
  <si>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</si>
  <si>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</si>
  <si>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</si>
  <si>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</si>
  <si>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</si>
  <si>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</si>
  <si>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</si>
  <si>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</si>
  <si>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</si>
  <si>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</si>
  <si>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</si>
  <si>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</si>
  <si>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</si>
  <si>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</si>
  <si>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</si>
  <si>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</si>
  <si>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</si>
  <si>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</si>
  <si>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</si>
  <si>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</si>
  <si>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</si>
  <si>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</si>
  <si>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</si>
  <si>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</si>
  <si>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</si>
  <si>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</si>
  <si>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</si>
  <si>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</si>
  <si>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</si>
  <si>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</si>
  <si>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</si>
  <si>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</si>
  <si>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</si>
  <si>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</si>
  <si>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</si>
  <si>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</si>
  <si>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</si>
  <si>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</si>
  <si>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</si>
  <si>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</si>
  <si>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</si>
  <si>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</si>
  <si>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</si>
  <si>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</si>
  <si>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</si>
  <si>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</si>
  <si>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</si>
  <si>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</si>
  <si>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</si>
  <si>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</si>
  <si>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</si>
  <si>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</si>
  <si>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</si>
  <si>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</si>
  <si>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</si>
  <si>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</si>
  <si>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</si>
  <si>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</si>
  <si>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</si>
  <si>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</si>
  <si>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</si>
  <si>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</si>
  <si>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</si>
  <si>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</si>
  <si>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</si>
  <si>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</si>
  <si>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</si>
  <si>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</si>
  <si>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</si>
  <si>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</si>
  <si>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</si>
  <si>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</si>
  <si>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</si>
  <si>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</si>
  <si>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</si>
  <si>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</si>
  <si>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</si>
  <si>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</si>
  <si>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</si>
  <si>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</si>
  <si>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</si>
  <si>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</si>
  <si>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</si>
  <si>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</si>
  <si>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</si>
  <si>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</si>
  <si>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</si>
  <si>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</si>
  <si>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</si>
  <si>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</si>
  <si>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</si>
  <si>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</si>
  <si>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</si>
  <si>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</si>
  <si>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</si>
  <si>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</si>
  <si>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</si>
  <si>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</si>
  <si>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</si>
  <si>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</si>
  <si>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</si>
  <si>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</si>
  <si>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</si>
  <si>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</si>
  <si>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</si>
  <si>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</si>
  <si>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</si>
  <si>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</si>
  <si>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</si>
  <si>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</si>
  <si>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</si>
  <si>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</si>
  <si>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</si>
  <si>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</si>
  <si>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</si>
  <si>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</si>
  <si>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</si>
  <si>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</si>
  <si>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</si>
  <si>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</si>
  <si>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</si>
  <si>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</si>
  <si>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</si>
  <si>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</si>
  <si>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</si>
  <si>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</si>
  <si>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</si>
  <si>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</si>
  <si>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</si>
  <si>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</si>
  <si>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</si>
  <si>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</si>
  <si>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</si>
  <si>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</si>
  <si>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</si>
  <si>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</si>
  <si>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</si>
  <si>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</si>
  <si>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</si>
  <si>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</si>
  <si>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</si>
  <si>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</si>
  <si>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</si>
  <si>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</si>
  <si>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</si>
  <si>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</si>
  <si>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</si>
  <si>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</si>
  <si>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</si>
  <si>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</si>
  <si>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</si>
  <si>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</si>
  <si>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</si>
  <si>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</si>
  <si>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</si>
  <si>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</si>
  <si>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</si>
  <si>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</si>
  <si>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</si>
  <si>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</si>
  <si>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</si>
  <si>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</si>
  <si>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</si>
  <si>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</si>
  <si>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</si>
  <si>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</si>
  <si>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</si>
  <si>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</si>
  <si>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</si>
  <si>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</si>
  <si>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</si>
  <si>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</si>
  <si>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</si>
  <si>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</si>
  <si>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</si>
  <si>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</si>
  <si>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</si>
  <si>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</si>
  <si>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</si>
  <si>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</si>
  <si>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</si>
  <si>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</si>
  <si>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</si>
  <si>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</si>
  <si>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</si>
  <si>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</si>
  <si>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</si>
  <si>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</si>
  <si>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</si>
  <si>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</si>
  <si>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</si>
  <si>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</si>
  <si>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</si>
  <si>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</si>
  <si>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</si>
  <si>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</si>
  <si>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</si>
  <si>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</si>
  <si>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</si>
  <si>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</si>
  <si>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</si>
  <si>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</si>
  <si>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</si>
  <si>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</si>
  <si>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</si>
  <si>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</si>
  <si>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</si>
  <si>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</si>
  <si>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</si>
  <si>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</si>
  <si>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</si>
  <si>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</si>
  <si>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</si>
  <si>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</si>
  <si>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</si>
  <si>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</si>
  <si>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</si>
  <si>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</si>
  <si>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</si>
  <si>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</si>
  <si>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</si>
  <si>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</si>
  <si>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</si>
  <si>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</si>
  <si>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</si>
  <si>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</si>
  <si>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</si>
  <si>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</si>
  <si>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</si>
  <si>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</si>
  <si>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</si>
  <si>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</si>
  <si>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</si>
  <si>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</si>
  <si>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</si>
  <si>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</si>
  <si>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</si>
  <si>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</si>
  <si>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</si>
  <si>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</si>
  <si>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</si>
  <si>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</si>
  <si>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</si>
  <si>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</si>
  <si>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</si>
  <si>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</si>
  <si>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</si>
  <si>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</si>
  <si>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</si>
  <si>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</si>
  <si>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</si>
  <si>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</si>
  <si>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</si>
  <si>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</si>
  <si>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</si>
  <si>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</si>
  <si>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</si>
  <si>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</si>
  <si>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</si>
  <si>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</si>
  <si>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</si>
  <si>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</si>
  <si>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</si>
  <si>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</si>
  <si>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</si>
  <si>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</si>
  <si>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</si>
  <si>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</si>
  <si>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</si>
  <si>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</si>
  <si>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</si>
  <si>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</si>
  <si>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</si>
  <si>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</si>
  <si>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</si>
  <si>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</si>
  <si>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</si>
  <si>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</si>
  <si>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</si>
  <si>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</si>
  <si>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</si>
  <si>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</si>
  <si>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</si>
  <si>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</si>
  <si>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</si>
  <si>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</si>
  <si>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</si>
  <si>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</si>
  <si>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</si>
  <si>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</si>
  <si>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</si>
  <si>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</si>
  <si>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</si>
  <si>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</si>
  <si>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</si>
  <si>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</si>
  <si>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</si>
  <si>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</si>
  <si>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</si>
  <si>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</si>
  <si>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</si>
  <si>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</si>
  <si>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</si>
  <si>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</si>
  <si>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</si>
  <si>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</si>
  <si>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</si>
  <si>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</si>
  <si>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</si>
  <si>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</si>
  <si>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</si>
  <si>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</si>
  <si>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</si>
  <si>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</si>
  <si>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</si>
  <si>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</si>
  <si>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</si>
  <si>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</si>
  <si>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</si>
  <si>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</si>
  <si>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</si>
  <si>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</si>
  <si>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</si>
  <si>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</si>
  <si>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</si>
  <si>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</si>
  <si>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</si>
  <si>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</si>
  <si>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</si>
  <si>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</si>
  <si>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</si>
  <si>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</si>
  <si>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</si>
  <si>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</si>
  <si>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</si>
  <si>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</si>
  <si>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</si>
  <si>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</si>
  <si>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</si>
  <si>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</si>
  <si>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</si>
  <si>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</si>
  <si>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</si>
  <si>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</si>
  <si>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</si>
  <si>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</si>
  <si>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</si>
  <si>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</si>
  <si>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</si>
  <si>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</si>
  <si>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</si>
  <si>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</si>
  <si>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</si>
  <si>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</si>
  <si>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</si>
  <si>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</si>
  <si>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</si>
  <si>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</si>
  <si>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</si>
  <si>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</si>
  <si>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</si>
  <si>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</si>
  <si>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</si>
  <si>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</si>
  <si>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</si>
  <si>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</si>
  <si>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</si>
  <si>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</si>
  <si>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</si>
  <si>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</si>
  <si>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</si>
  <si>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</si>
  <si>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</si>
  <si>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</si>
  <si>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</si>
  <si>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</si>
  <si>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</si>
  <si>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</si>
  <si>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</si>
  <si>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</si>
  <si>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</si>
  <si>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</si>
  <si>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</si>
  <si>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</si>
  <si>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</si>
  <si>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</si>
  <si>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</si>
  <si>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</si>
  <si>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</si>
  <si>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</si>
  <si>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</si>
  <si>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</si>
  <si>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</si>
  <si>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</si>
  <si>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</si>
  <si>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</si>
  <si>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</si>
  <si>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</si>
  <si>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</si>
  <si>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</si>
  <si>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</si>
  <si>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</si>
  <si>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</si>
  <si>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</si>
  <si>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</si>
  <si>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</si>
  <si>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</si>
  <si>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</si>
  <si>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</si>
  <si>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</si>
  <si>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</si>
  <si>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</si>
  <si>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</si>
  <si>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</si>
  <si>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</si>
  <si>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</si>
  <si>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</si>
  <si>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</si>
  <si>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</si>
  <si>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</si>
  <si>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</si>
  <si>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</si>
  <si>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</si>
  <si>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</si>
  <si>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</si>
  <si>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</si>
  <si>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</si>
  <si>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</si>
  <si>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</si>
  <si>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</si>
  <si>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</si>
  <si>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</si>
  <si>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</si>
  <si>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</si>
  <si>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</si>
  <si>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</si>
  <si>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</si>
  <si>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</si>
  <si>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</si>
  <si>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</si>
  <si>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</si>
  <si>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</si>
  <si>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</si>
  <si>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</si>
  <si>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</si>
  <si>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</si>
  <si>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</si>
  <si>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</si>
  <si>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</si>
  <si>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</si>
  <si>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</si>
  <si>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</si>
  <si>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</si>
  <si>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</si>
  <si>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</si>
  <si>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</si>
  <si>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</si>
  <si>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</si>
  <si>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</si>
  <si>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</si>
  <si>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</si>
  <si>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</si>
  <si>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</si>
  <si>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</si>
  <si>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</si>
  <si>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</si>
  <si>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</si>
  <si>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</si>
  <si>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</si>
  <si>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</si>
  <si>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</si>
  <si>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</si>
  <si>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</si>
  <si>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</si>
  <si>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</si>
  <si>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</si>
  <si>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</si>
  <si>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</si>
  <si>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</si>
  <si>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</si>
  <si>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</si>
  <si>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</si>
  <si>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</si>
  <si>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</si>
  <si>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</si>
  <si>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</si>
  <si>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</si>
  <si>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</si>
  <si>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</si>
  <si>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</si>
  <si>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</si>
  <si>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</si>
  <si>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</si>
  <si>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</si>
  <si>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</si>
  <si>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</si>
  <si>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</si>
  <si>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</si>
  <si>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</si>
  <si>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</si>
  <si>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</si>
  <si>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</si>
  <si>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</si>
  <si>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</si>
  <si>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</si>
  <si>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</si>
  <si>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</si>
  <si>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</si>
  <si>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</si>
  <si>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</si>
  <si>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</si>
  <si>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</si>
  <si>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</si>
  <si>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</si>
  <si>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</si>
  <si>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</si>
  <si>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</si>
  <si>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</si>
  <si>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</si>
  <si>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</si>
  <si>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</si>
  <si>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</si>
  <si>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</si>
  <si>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</si>
  <si>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</si>
  <si>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</si>
  <si>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</si>
  <si>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</si>
  <si>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</si>
  <si>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</si>
  <si>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</si>
  <si>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</si>
  <si>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</si>
  <si>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</si>
  <si>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</si>
  <si>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</si>
  <si>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</si>
  <si>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</si>
  <si>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</si>
  <si>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</si>
  <si>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</si>
  <si>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</si>
  <si>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</si>
  <si>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</si>
  <si>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</si>
  <si>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</si>
  <si>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</si>
  <si>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</si>
  <si>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</si>
  <si>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</si>
  <si>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</si>
  <si>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</si>
  <si>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</si>
  <si>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</si>
  <si>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</si>
  <si>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</si>
  <si>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</si>
  <si>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</si>
  <si>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</si>
  <si>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</si>
  <si>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</si>
  <si>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</si>
  <si>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</si>
  <si>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</si>
  <si>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</si>
  <si>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</si>
  <si>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</si>
  <si>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</si>
  <si>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</si>
  <si>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</si>
  <si>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</si>
  <si>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</si>
  <si>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</si>
  <si>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</si>
  <si>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</si>
  <si>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</si>
  <si>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</si>
  <si>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</si>
  <si>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</si>
  <si>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</si>
  <si>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</si>
  <si>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</si>
  <si>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</si>
  <si>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</si>
  <si>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</si>
  <si>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</si>
  <si>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</si>
  <si>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</si>
  <si>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</si>
  <si>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</si>
  <si>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</si>
  <si>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</si>
  <si>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</si>
  <si>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</si>
  <si>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</si>
  <si>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</si>
  <si>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</si>
  <si>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</si>
  <si>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</si>
  <si>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</si>
  <si>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</si>
  <si>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</si>
  <si>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</si>
  <si>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</si>
  <si>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</si>
  <si>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</si>
  <si>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</si>
  <si>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</si>
  <si>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</si>
  <si>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</si>
  <si>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</si>
  <si>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</si>
  <si>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</si>
  <si>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</si>
  <si>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</si>
  <si>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</si>
  <si>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</si>
  <si>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</si>
  <si>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</si>
  <si>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</si>
  <si>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</si>
  <si>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</si>
  <si>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</si>
  <si>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</si>
  <si>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</si>
  <si>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</si>
  <si>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</si>
  <si>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</si>
  <si>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</si>
  <si>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</si>
  <si>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</si>
  <si>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</si>
  <si>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</si>
  <si>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</si>
  <si>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</si>
  <si>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</si>
  <si>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</si>
  <si>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</si>
  <si>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</si>
  <si>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</si>
  <si>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</si>
  <si>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</si>
  <si>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</si>
  <si>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</si>
  <si>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</si>
  <si>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</si>
  <si>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</si>
  <si>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</si>
  <si>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</si>
  <si>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</si>
  <si>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</si>
  <si>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</si>
  <si>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</si>
  <si>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</si>
  <si>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</si>
  <si>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</si>
  <si>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</si>
  <si>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</si>
  <si>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</si>
  <si>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</si>
  <si>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</si>
  <si>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</si>
  <si>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</si>
  <si>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</si>
  <si>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</si>
  <si>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</si>
  <si>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</si>
  <si>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</si>
  <si>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</si>
  <si>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</si>
  <si>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</si>
  <si>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</si>
  <si>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</si>
  <si>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</si>
  <si>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</si>
  <si>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</si>
  <si>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</si>
  <si>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</si>
  <si>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</si>
  <si>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</si>
  <si>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</si>
  <si>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</si>
  <si>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</si>
  <si>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</si>
  <si>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</si>
  <si>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</si>
  <si>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</si>
  <si>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</si>
  <si>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</si>
  <si>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</si>
  <si>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</si>
  <si>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</si>
  <si>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</si>
  <si>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</si>
  <si>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</si>
  <si>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</si>
  <si>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</si>
  <si>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</si>
  <si>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</si>
  <si>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</si>
  <si>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</si>
  <si>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</si>
  <si>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</si>
  <si>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</si>
  <si>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</si>
  <si>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</si>
  <si>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</si>
  <si>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</si>
  <si>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</si>
  <si>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</si>
  <si>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</si>
  <si>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</si>
  <si>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</si>
  <si>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</si>
  <si>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</si>
  <si>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</si>
  <si>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</si>
  <si>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</si>
  <si>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</si>
  <si>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</si>
  <si>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</si>
  <si>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</si>
  <si>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</si>
  <si>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</si>
  <si>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</si>
  <si>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</si>
  <si>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</si>
  <si>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</si>
  <si>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</si>
  <si>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</si>
  <si>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</si>
  <si>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</si>
  <si>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</si>
  <si>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</si>
  <si>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</si>
  <si>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</si>
  <si>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</si>
  <si>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</si>
  <si>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</si>
  <si>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</si>
  <si>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</si>
  <si>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</si>
  <si>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</si>
  <si>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</si>
  <si>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</si>
  <si>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</si>
  <si>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</si>
  <si>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</si>
  <si>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</si>
  <si>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</si>
  <si>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</si>
  <si>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</si>
  <si>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</si>
  <si>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</si>
  <si>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</si>
  <si>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</si>
  <si>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</si>
  <si>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</si>
  <si>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</si>
  <si>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</si>
  <si>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</si>
  <si>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</si>
  <si>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</si>
  <si>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</si>
  <si>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</si>
  <si>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</si>
  <si>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</si>
  <si>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</si>
  <si>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</si>
  <si>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</si>
  <si>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</si>
  <si>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</si>
  <si>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</si>
  <si>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</si>
  <si>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</si>
  <si>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</si>
  <si>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</si>
  <si>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</si>
  <si>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</si>
  <si>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</si>
  <si>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</si>
  <si>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</si>
  <si>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</si>
  <si>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</si>
  <si>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</si>
  <si>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</si>
  <si>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</si>
  <si>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</si>
  <si>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</si>
  <si>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</si>
  <si>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</si>
  <si>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</si>
  <si>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</si>
  <si>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</si>
  <si>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</si>
  <si>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</si>
  <si>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</si>
  <si>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</si>
  <si>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</si>
  <si>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</si>
  <si>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</si>
  <si>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</si>
  <si>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</si>
  <si>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</si>
  <si>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</si>
  <si>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</si>
  <si>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</si>
  <si>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</si>
  <si>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</si>
  <si>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</si>
  <si>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</si>
  <si>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</si>
  <si>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</si>
  <si>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</si>
  <si>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</si>
  <si>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</si>
  <si>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</si>
  <si>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</si>
  <si>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</si>
  <si>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</si>
  <si>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</si>
  <si>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</si>
  <si>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</si>
  <si>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</si>
  <si>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</si>
  <si>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</si>
  <si>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</si>
  <si>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</si>
  <si>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</si>
  <si>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</si>
  <si>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</si>
  <si>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</si>
  <si>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</si>
  <si>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</si>
  <si>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</si>
  <si>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</si>
  <si>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</si>
  <si>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</si>
  <si>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</si>
  <si>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</si>
  <si>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</si>
  <si>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</si>
  <si>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</si>
  <si>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</si>
  <si>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</si>
  <si>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</si>
  <si>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</si>
  <si>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</si>
  <si>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</si>
  <si>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</si>
  <si>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</si>
  <si>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</si>
  <si>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</si>
  <si>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</si>
  <si>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</si>
  <si>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</si>
  <si>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</si>
  <si>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</si>
  <si>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</si>
  <si>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</si>
  <si>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</si>
  <si>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</si>
  <si>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</si>
  <si>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</si>
  <si>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</si>
  <si>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</si>
  <si>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</si>
  <si>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</si>
  <si>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</si>
  <si>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</si>
  <si>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</si>
  <si>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</si>
  <si>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</si>
  <si>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</si>
  <si>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</si>
  <si>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</si>
  <si>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</si>
  <si>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</si>
  <si>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</si>
  <si>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</si>
  <si>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</si>
  <si>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</si>
  <si>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</si>
  <si>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</si>
  <si>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</si>
  <si>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</si>
  <si>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</si>
  <si>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</si>
  <si>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</si>
  <si>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</si>
  <si>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</si>
  <si>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</si>
  <si>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</si>
  <si>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</si>
  <si>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</si>
  <si>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</si>
  <si>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</si>
  <si>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</si>
  <si>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</si>
  <si>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</si>
  <si>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</si>
  <si>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</si>
  <si>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</si>
  <si>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</si>
  <si>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</si>
  <si>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</si>
  <si>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</si>
  <si>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</si>
  <si>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</si>
  <si>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</si>
  <si>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</si>
  <si>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</si>
  <si>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</si>
  <si>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</si>
  <si>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</si>
  <si>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</si>
  <si>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</si>
  <si>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</si>
  <si>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</si>
  <si>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</si>
  <si>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</si>
  <si>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</si>
  <si>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</si>
  <si>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</si>
  <si>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</si>
  <si>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</si>
  <si>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</si>
  <si>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</si>
  <si>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</si>
  <si>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</si>
  <si>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</si>
  <si>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</si>
  <si>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</si>
  <si>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</si>
  <si>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</si>
  <si>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</si>
  <si>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</si>
  <si>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</si>
  <si>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</si>
  <si>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</si>
  <si>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</si>
  <si>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</si>
  <si>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</si>
  <si>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</si>
  <si>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</si>
  <si>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</si>
  <si>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</si>
  <si>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</si>
  <si>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</si>
  <si>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</si>
  <si>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</si>
  <si>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</si>
  <si>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</si>
  <si>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</si>
  <si>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</si>
  <si>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</si>
  <si>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</si>
  <si>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</si>
  <si>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</si>
  <si>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</si>
  <si>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</si>
  <si>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</si>
  <si>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</si>
  <si>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</si>
  <si>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</si>
  <si>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</si>
  <si>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</si>
  <si>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</si>
  <si>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</si>
  <si>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</si>
  <si>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</si>
  <si>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</si>
  <si>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</si>
  <si>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</si>
  <si>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</si>
  <si>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</si>
  <si>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</si>
  <si>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</si>
  <si>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</si>
  <si>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</si>
  <si>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</si>
  <si>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</si>
  <si>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</si>
  <si>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</si>
  <si>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</si>
  <si>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</si>
  <si>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</si>
  <si>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</si>
  <si>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</si>
  <si>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</si>
  <si>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</si>
  <si>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</si>
  <si>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</si>
  <si>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</si>
  <si>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</si>
  <si>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</si>
  <si>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</si>
  <si>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</si>
  <si>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</si>
  <si>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</si>
  <si>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</si>
  <si>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</si>
  <si>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</si>
  <si>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</si>
  <si>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</si>
  <si>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</si>
  <si>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</si>
  <si>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</si>
  <si>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</si>
  <si>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</si>
  <si>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</si>
  <si>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</si>
  <si>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</si>
  <si>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</si>
  <si>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</si>
  <si>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</si>
  <si>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</si>
  <si>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</si>
  <si>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</si>
  <si>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</si>
  <si>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</si>
  <si>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</si>
  <si>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</si>
  <si>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</si>
  <si>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</si>
  <si>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</si>
  <si>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</si>
  <si>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</si>
  <si>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</si>
  <si>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</si>
  <si>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</si>
  <si>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</si>
  <si>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</si>
  <si>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</si>
  <si>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</si>
  <si>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</si>
  <si>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</si>
  <si>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</si>
  <si>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</si>
  <si>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</si>
  <si>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</si>
  <si>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</si>
  <si>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</si>
  <si>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</si>
  <si>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</si>
  <si>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</si>
  <si>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</si>
  <si>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</si>
  <si>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</si>
  <si>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</si>
  <si>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</si>
  <si>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</si>
  <si>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</si>
  <si>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</si>
  <si>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</si>
  <si>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</si>
  <si>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</si>
  <si>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</si>
  <si>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</si>
  <si>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</si>
  <si>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</si>
  <si>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</si>
  <si>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</si>
  <si>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</si>
  <si>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</si>
  <si>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</si>
  <si>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</si>
  <si>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</si>
  <si>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</si>
  <si>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</si>
  <si>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</si>
  <si>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</si>
  <si>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</si>
  <si>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</si>
  <si>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</si>
  <si>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</si>
  <si>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</si>
  <si>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</si>
  <si>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</si>
  <si>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</si>
  <si>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</si>
  <si>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</si>
  <si>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</si>
  <si>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</si>
  <si>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</si>
  <si>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</si>
  <si>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</si>
  <si>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</si>
  <si>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</si>
  <si>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</si>
  <si>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</si>
  <si>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</si>
  <si>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</si>
  <si>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</si>
  <si>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</si>
  <si>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</si>
  <si>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</si>
  <si>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</si>
  <si>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</si>
  <si>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</si>
  <si>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</si>
  <si>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</si>
  <si>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</si>
  <si>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</si>
  <si>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</si>
  <si>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</si>
  <si>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</si>
  <si>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</si>
  <si>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</si>
  <si>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</si>
  <si>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</si>
  <si>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</si>
  <si>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</si>
  <si>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</si>
  <si>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</si>
  <si>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</si>
  <si>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</si>
  <si>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</si>
  <si>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</si>
  <si>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</si>
  <si>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</si>
  <si>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</si>
  <si>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</si>
  <si>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</si>
  <si>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</si>
  <si>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</si>
  <si>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</si>
  <si>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</si>
  <si>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</si>
  <si>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</si>
  <si>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</si>
  <si>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</si>
  <si>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</si>
  <si>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</si>
  <si>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</si>
  <si>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</si>
  <si>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</si>
  <si>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</si>
  <si>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</si>
  <si>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</si>
  <si>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</si>
  <si>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</si>
  <si>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</si>
  <si>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</si>
  <si>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</si>
  <si>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</si>
  <si>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</si>
  <si>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</si>
  <si>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</si>
  <si>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</si>
  <si>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</si>
  <si>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</si>
  <si>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</si>
  <si>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</si>
  <si>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</si>
  <si>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</si>
  <si>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</si>
  <si>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</si>
  <si>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</si>
  <si>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</si>
  <si>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</si>
  <si>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</si>
  <si>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</si>
  <si>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</si>
  <si>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</si>
  <si>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</si>
  <si>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</si>
  <si>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</si>
  <si>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</si>
  <si>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</si>
  <si>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</si>
  <si>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</si>
  <si>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</si>
  <si>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</si>
  <si>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</si>
  <si>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</si>
  <si>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</si>
  <si>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</si>
  <si>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</si>
  <si>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</si>
  <si>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</si>
  <si>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</si>
  <si>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</si>
  <si>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</si>
  <si>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</si>
  <si>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</si>
  <si>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</si>
  <si>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</si>
  <si>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</si>
  <si>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</si>
  <si>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</si>
  <si>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</si>
  <si>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</si>
  <si>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</si>
  <si>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</si>
  <si>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</si>
  <si>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</si>
  <si>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</si>
  <si>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</si>
  <si>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</si>
  <si>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</si>
  <si>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</si>
  <si>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</si>
  <si>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</si>
  <si>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</si>
  <si>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</si>
  <si>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</si>
  <si>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</si>
  <si>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</si>
  <si>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</si>
  <si>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</si>
  <si>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</si>
  <si>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</si>
  <si>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</si>
  <si>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</si>
  <si>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</si>
  <si>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</si>
  <si>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</si>
  <si>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</si>
  <si>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</si>
  <si>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</si>
  <si>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</si>
  <si>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</si>
  <si>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</si>
  <si>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</si>
  <si>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</si>
  <si>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</si>
  <si>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</si>
  <si>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</si>
  <si>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</si>
  <si>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</si>
  <si>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</si>
  <si>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</si>
  <si>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</si>
  <si>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</si>
  <si>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</si>
  <si>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</si>
  <si>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</si>
  <si>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</si>
  <si>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</si>
  <si>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</si>
  <si>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</si>
  <si>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</si>
  <si>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</si>
  <si>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</si>
  <si>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</si>
  <si>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</si>
  <si>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</si>
  <si>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</si>
  <si>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</si>
  <si>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</si>
  <si>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</si>
  <si>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</si>
  <si>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</si>
  <si>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</si>
  <si>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</si>
  <si>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</si>
  <si>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</si>
  <si>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</si>
  <si>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</si>
  <si>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</si>
  <si>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</si>
  <si>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</si>
  <si>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</si>
  <si>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</si>
  <si>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</si>
  <si>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</si>
  <si>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</si>
  <si>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</si>
  <si>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</si>
  <si>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</si>
  <si>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</si>
  <si>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</si>
  <si>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</si>
  <si>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</si>
  <si>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</si>
  <si>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</si>
  <si>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</si>
  <si>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</si>
  <si>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</si>
  <si>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</si>
  <si>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</si>
  <si>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</si>
  <si>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</si>
  <si>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</si>
  <si>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</si>
  <si>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</si>
  <si>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</si>
  <si>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</si>
  <si>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</si>
  <si>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</si>
  <si>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</si>
  <si>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</si>
  <si>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</si>
  <si>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</si>
  <si>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</si>
  <si>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</si>
  <si>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</si>
  <si>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</si>
  <si>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</si>
  <si>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</si>
  <si>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</si>
  <si>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</si>
  <si>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</si>
  <si>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</si>
  <si>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</si>
  <si>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</si>
  <si>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</si>
  <si>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</si>
  <si>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</si>
  <si>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</si>
  <si>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</si>
  <si>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</si>
  <si>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</si>
  <si>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</si>
  <si>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</si>
  <si>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</si>
  <si>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</si>
  <si>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</si>
  <si>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</si>
  <si>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</si>
  <si>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</si>
  <si>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</si>
  <si>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</si>
  <si>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</si>
  <si>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</si>
  <si>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</si>
  <si>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</si>
  <si>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</si>
  <si>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</si>
  <si>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</si>
  <si>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</si>
  <si>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</si>
  <si>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</si>
  <si>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</si>
  <si>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</si>
  <si>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</si>
  <si>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</si>
  <si>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</si>
  <si>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</si>
  <si>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</si>
  <si>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</si>
  <si>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</si>
  <si>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</si>
  <si>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</si>
  <si>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</si>
  <si>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</si>
  <si>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</si>
  <si>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</si>
  <si>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</si>
  <si>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</si>
  <si>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</si>
  <si>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</si>
  <si>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</si>
  <si>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</si>
  <si>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</si>
  <si>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</si>
  <si>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</si>
  <si>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</si>
  <si>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</si>
  <si>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</si>
  <si>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</si>
  <si>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</si>
  <si>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</si>
  <si>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</si>
  <si>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</si>
  <si>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</si>
  <si>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</si>
  <si>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</si>
  <si>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</si>
  <si>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</si>
  <si>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</si>
  <si>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</si>
  <si>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</si>
  <si>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</si>
  <si>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</si>
  <si>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</si>
  <si>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</si>
  <si>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</si>
  <si>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</si>
  <si>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</si>
  <si>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</si>
  <si>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</si>
  <si>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</si>
  <si>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</si>
  <si>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</si>
  <si>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</si>
  <si>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</si>
  <si>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</si>
  <si>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</si>
  <si>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</si>
  <si>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</si>
  <si>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</si>
  <si>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</si>
  <si>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</si>
  <si>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</si>
  <si>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</si>
  <si>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</si>
  <si>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</si>
  <si>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</si>
  <si>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</si>
  <si>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</si>
  <si>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</si>
  <si>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</si>
  <si>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</si>
  <si>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</si>
  <si>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</si>
  <si>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</si>
  <si>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</si>
  <si>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</si>
  <si>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</si>
  <si>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</si>
  <si>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</si>
  <si>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</si>
  <si>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</si>
  <si>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</si>
  <si>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</si>
  <si>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</si>
  <si>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</si>
  <si>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</si>
  <si>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</si>
  <si>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</si>
  <si>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</si>
  <si>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</si>
  <si>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</si>
  <si>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</si>
  <si>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</si>
  <si>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</si>
  <si>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</si>
  <si>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</si>
  <si>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</si>
  <si>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</si>
  <si>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</si>
  <si>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</si>
  <si>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</si>
  <si>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</si>
  <si>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</si>
  <si>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</si>
  <si>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</si>
  <si>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</si>
  <si>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</si>
  <si>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</si>
  <si>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</si>
  <si>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</si>
  <si>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</si>
  <si>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</si>
  <si>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</si>
  <si>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</si>
  <si>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</si>
  <si>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</si>
  <si>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</si>
  <si>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</si>
  <si>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</si>
  <si>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</si>
  <si>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</si>
  <si>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</si>
  <si>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</si>
  <si>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</si>
  <si>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</si>
  <si>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</si>
  <si>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</si>
  <si>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</si>
  <si>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</si>
  <si>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</si>
  <si>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</si>
  <si>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</si>
  <si>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</si>
  <si>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</si>
  <si>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</si>
  <si>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</si>
  <si>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</si>
  <si>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</si>
  <si>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</si>
  <si>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</si>
  <si>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</si>
  <si>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</si>
  <si>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</si>
  <si>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</si>
  <si>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</si>
  <si>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</si>
  <si>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</si>
  <si>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</si>
  <si>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</si>
  <si>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</si>
  <si>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</si>
  <si>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</si>
  <si>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</si>
  <si>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</si>
  <si>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</si>
  <si>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</si>
  <si>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</si>
  <si>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</si>
  <si>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</si>
  <si>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</si>
  <si>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</si>
  <si>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</si>
  <si>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</si>
  <si>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</si>
  <si>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</si>
  <si>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</si>
  <si>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</si>
  <si>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</si>
  <si>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</si>
  <si>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</si>
  <si>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</si>
  <si>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</si>
  <si>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</si>
  <si>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</si>
  <si>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</si>
  <si>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</si>
  <si>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</si>
  <si>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</si>
  <si>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</si>
  <si>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</si>
  <si>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</si>
  <si>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</si>
  <si>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</si>
  <si>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</si>
  <si>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</si>
  <si>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</si>
  <si>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</si>
  <si>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</si>
  <si>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</si>
  <si>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</si>
  <si>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</si>
  <si>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</si>
  <si>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</si>
  <si>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</si>
  <si>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</si>
  <si>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</si>
  <si>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</si>
  <si>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</si>
  <si>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</si>
  <si>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</si>
  <si>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</si>
  <si>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</si>
  <si>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</si>
  <si>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</si>
  <si>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</si>
  <si>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</si>
  <si>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</si>
  <si>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</si>
  <si>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</si>
  <si>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</si>
  <si>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</si>
  <si>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</si>
  <si>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</si>
  <si>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</si>
  <si>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</si>
  <si>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</si>
  <si>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</si>
  <si>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</si>
  <si>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</si>
  <si>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</si>
  <si>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</si>
  <si>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</si>
  <si>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</si>
  <si>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</si>
  <si>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</si>
  <si>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</si>
  <si>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</si>
  <si>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</si>
  <si>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</si>
  <si>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</si>
  <si>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</si>
  <si>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</si>
  <si>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</si>
  <si>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</si>
  <si>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</si>
  <si>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</si>
  <si>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</si>
  <si>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</si>
  <si>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</si>
  <si>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</si>
  <si>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</si>
  <si>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</si>
  <si>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</si>
  <si>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</si>
  <si>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</si>
  <si>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</si>
  <si>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</si>
  <si>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</si>
  <si>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</si>
  <si>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</si>
  <si>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</si>
  <si>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</si>
  <si>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</si>
  <si>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</si>
  <si>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</si>
  <si>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</si>
  <si>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</si>
  <si>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</si>
  <si>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</si>
  <si>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</si>
  <si>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</si>
  <si>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</si>
  <si>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</si>
  <si>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</si>
  <si>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</si>
  <si>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</si>
  <si>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</si>
  <si>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</si>
  <si>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</si>
  <si>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</si>
  <si>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</si>
  <si>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</si>
  <si>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</si>
  <si>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</si>
  <si>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</si>
  <si>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</si>
  <si>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</si>
  <si>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</si>
  <si>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</si>
  <si>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</si>
  <si>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</si>
  <si>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</si>
  <si>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</si>
  <si>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</si>
  <si>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</si>
  <si>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</si>
  <si>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</si>
  <si>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</si>
  <si>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</si>
  <si>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</si>
  <si>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</si>
  <si>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</si>
  <si>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</si>
  <si>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</si>
  <si>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</si>
  <si>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</si>
  <si>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</si>
  <si>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</si>
  <si>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</si>
  <si>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</si>
  <si>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</si>
  <si>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</si>
  <si>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</si>
  <si>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</si>
  <si>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</si>
  <si>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</si>
  <si>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</si>
  <si>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</si>
  <si>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</si>
  <si>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</si>
  <si>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</si>
  <si>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</si>
  <si>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</si>
  <si>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</si>
  <si>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</si>
  <si>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</si>
  <si>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</si>
  <si>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</si>
  <si>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</si>
  <si>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</si>
  <si>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</si>
  <si>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</si>
  <si>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</si>
  <si>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</si>
  <si>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</si>
  <si>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</si>
  <si>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</si>
  <si>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</si>
  <si>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</si>
  <si>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</si>
  <si>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</si>
  <si>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</si>
  <si>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</si>
  <si>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</si>
  <si>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</si>
  <si>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</si>
  <si>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</si>
  <si>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</si>
  <si>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</si>
  <si>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</si>
  <si>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</si>
  <si>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</si>
  <si>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</si>
  <si>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</si>
  <si>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</si>
  <si>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</si>
  <si>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</si>
  <si>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</si>
  <si>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</si>
  <si>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</si>
  <si>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</si>
  <si>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</si>
  <si>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</si>
  <si>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</si>
  <si>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</si>
  <si>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</si>
  <si>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</si>
  <si>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</si>
  <si>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</si>
  <si>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</si>
  <si>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</si>
  <si>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</si>
  <si>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</si>
  <si>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</si>
  <si>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</si>
  <si>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</si>
  <si>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</si>
  <si>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</si>
  <si>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</si>
  <si>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</si>
  <si>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</si>
  <si>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</si>
  <si>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</si>
  <si>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</si>
  <si>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</si>
  <si>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</si>
  <si>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</si>
  <si>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</si>
  <si>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</si>
  <si>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</si>
  <si>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</si>
  <si>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</si>
  <si>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</si>
  <si>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</si>
  <si>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</si>
  <si>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</si>
  <si>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</si>
  <si>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</si>
  <si>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</si>
  <si>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</si>
  <si>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</si>
  <si>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</si>
  <si>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</si>
  <si>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</si>
  <si>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</si>
  <si>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</si>
  <si>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</si>
  <si>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</si>
  <si>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</si>
  <si>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</si>
  <si>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</si>
  <si>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</si>
  <si>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</si>
  <si>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</si>
  <si>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</si>
  <si>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</si>
  <si>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</si>
  <si>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</si>
  <si>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</si>
  <si>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</si>
  <si>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</si>
  <si>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</si>
  <si>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</si>
  <si>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</si>
  <si>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</si>
  <si>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</si>
  <si>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</si>
  <si>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</si>
  <si>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</si>
  <si>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</si>
  <si>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</si>
  <si>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</si>
  <si>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</si>
  <si>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</si>
  <si>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</si>
  <si>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</si>
  <si>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</si>
  <si>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</si>
  <si>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</si>
  <si>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</si>
  <si>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</si>
  <si>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</si>
  <si>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</si>
  <si>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</si>
  <si>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</si>
  <si>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</si>
  <si>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</si>
  <si>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</si>
  <si>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</si>
  <si>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</si>
  <si>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</si>
  <si>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</si>
  <si>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</si>
  <si>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</si>
  <si>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</si>
  <si>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</si>
  <si>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</si>
  <si>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</si>
  <si>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</si>
  <si>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</si>
  <si>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</si>
  <si>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</si>
  <si>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</si>
  <si>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</si>
  <si>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</si>
  <si>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</si>
  <si>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</si>
  <si>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</si>
  <si>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</si>
  <si>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</si>
  <si>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</si>
  <si>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</si>
  <si>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</si>
  <si>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</si>
  <si>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</si>
  <si>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</si>
  <si>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</si>
  <si>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</si>
  <si>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</si>
  <si>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</si>
  <si>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</si>
  <si>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</si>
  <si>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</si>
  <si>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</si>
  <si>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</si>
  <si>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</si>
  <si>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</si>
  <si>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</si>
  <si>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</si>
  <si>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</si>
  <si>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</si>
  <si>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</si>
  <si>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</si>
  <si>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</si>
  <si>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</si>
  <si>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</si>
  <si>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</si>
  <si>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</si>
  <si>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</si>
  <si>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</si>
  <si>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</si>
  <si>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</si>
  <si>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</si>
  <si>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</si>
  <si>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</si>
  <si>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</si>
  <si>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</si>
  <si>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</si>
  <si>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</si>
  <si>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</si>
  <si>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</si>
  <si>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</si>
  <si>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</si>
  <si>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</si>
  <si>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</si>
  <si>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</si>
  <si>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</si>
  <si>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</si>
  <si>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</si>
  <si>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</si>
  <si>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</si>
  <si>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</si>
  <si>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</si>
  <si>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</si>
  <si>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</si>
  <si>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</si>
  <si>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</si>
  <si>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</si>
  <si>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</si>
  <si>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</si>
  <si>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</si>
  <si>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</si>
  <si>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</si>
  <si>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</si>
  <si>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</si>
  <si>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</si>
  <si>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</si>
  <si>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</si>
  <si>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</si>
  <si>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</si>
  <si>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</si>
  <si>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</si>
  <si>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</si>
  <si>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</si>
  <si>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</si>
  <si>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</si>
  <si>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</si>
  <si>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</si>
  <si>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</si>
  <si>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</si>
  <si>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</si>
  <si>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</si>
  <si>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</si>
  <si>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</si>
  <si>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</si>
  <si>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</si>
  <si>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</si>
  <si>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</si>
  <si>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</si>
  <si>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</si>
  <si>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</si>
  <si>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</si>
  <si>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</si>
  <si>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</si>
  <si>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</si>
  <si>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</si>
  <si>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</si>
  <si>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</si>
  <si>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</si>
  <si>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</si>
  <si>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</si>
  <si>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</si>
  <si>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</si>
  <si>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</si>
  <si>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</si>
  <si>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</si>
  <si>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</si>
  <si>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</si>
  <si>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</si>
  <si>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</si>
  <si>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</si>
  <si>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</si>
  <si>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</si>
  <si>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</si>
  <si>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</si>
  <si>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</si>
  <si>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</si>
  <si>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</si>
  <si>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</si>
  <si>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</si>
  <si>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</si>
  <si>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</si>
  <si>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</si>
  <si>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</si>
  <si>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</si>
  <si>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</si>
  <si>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</si>
  <si>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</si>
  <si>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</si>
  <si>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</si>
  <si>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</si>
  <si>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</si>
  <si>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</si>
  <si>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</si>
  <si>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</si>
  <si>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</si>
  <si>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</si>
  <si>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</si>
  <si>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</si>
  <si>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</si>
  <si>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</si>
  <si>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</si>
  <si>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</si>
  <si>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</si>
  <si>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</si>
  <si>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</si>
  <si>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</si>
  <si>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</si>
  <si>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</si>
  <si>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</si>
  <si>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</si>
  <si>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</si>
  <si>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</si>
  <si>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</si>
  <si>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</si>
  <si>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</si>
  <si>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</si>
  <si>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</si>
  <si>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</si>
  <si>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</si>
  <si>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</si>
  <si>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</si>
  <si>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</si>
  <si>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</si>
  <si>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</si>
  <si>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</si>
  <si>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</si>
  <si>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</si>
  <si>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</si>
  <si>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</si>
  <si>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</si>
  <si>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</si>
  <si>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</si>
  <si>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</si>
  <si>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</si>
  <si>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</si>
  <si>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</si>
  <si>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</si>
  <si>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</si>
  <si>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</si>
  <si>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</si>
  <si>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</si>
  <si>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</si>
  <si>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</si>
  <si>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</si>
  <si>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</si>
  <si>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</si>
  <si>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</si>
  <si>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</si>
  <si>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</si>
  <si>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</si>
  <si>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</si>
  <si>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</si>
  <si>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</si>
  <si>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</si>
  <si>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</si>
  <si>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</si>
  <si>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</si>
  <si>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</si>
  <si>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</si>
  <si>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</si>
  <si>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</si>
  <si>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</si>
  <si>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</si>
  <si>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</si>
  <si>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</si>
  <si>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</si>
  <si>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</si>
  <si>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</si>
  <si>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</si>
  <si>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</si>
  <si>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</si>
  <si>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</si>
  <si>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</si>
  <si>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</si>
  <si>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</si>
  <si>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</si>
  <si>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</si>
  <si>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</si>
  <si>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</si>
  <si>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</si>
  <si>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</si>
  <si>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</si>
  <si>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</si>
  <si>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</si>
  <si>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</si>
  <si>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</si>
  <si>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</si>
  <si>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</si>
  <si>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</si>
  <si>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</si>
  <si>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</si>
  <si>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</si>
  <si>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</si>
  <si>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</si>
  <si>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</si>
  <si>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</si>
  <si>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</si>
  <si>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</si>
  <si>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</si>
  <si>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</si>
  <si>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</si>
  <si>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</si>
  <si>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</si>
  <si>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</si>
  <si>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</si>
  <si>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</si>
  <si>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</si>
  <si>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</si>
  <si>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</si>
  <si>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</si>
  <si>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</si>
  <si>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</si>
  <si>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</si>
  <si>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</si>
  <si>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</si>
  <si>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</si>
  <si>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</si>
  <si>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</si>
  <si>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</si>
  <si>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</si>
  <si>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</si>
  <si>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</si>
  <si>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</si>
  <si>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</si>
  <si>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</si>
  <si>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</si>
  <si>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</si>
  <si>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</si>
  <si>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</si>
  <si>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</si>
  <si>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</si>
  <si>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</si>
  <si>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</si>
  <si>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</si>
  <si>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</si>
  <si>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</si>
  <si>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</si>
  <si>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</si>
  <si>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</si>
  <si>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</si>
  <si>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</si>
  <si>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</si>
  <si>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</si>
  <si>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</si>
  <si>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</si>
  <si>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</si>
  <si>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</si>
  <si>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</si>
  <si>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</si>
  <si>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</si>
  <si>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</si>
  <si>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</si>
  <si>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</si>
  <si>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</si>
  <si>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</si>
  <si>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</si>
  <si>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</si>
  <si>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</si>
  <si>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</si>
  <si>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</si>
  <si>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</si>
  <si>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</si>
  <si>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</si>
  <si>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</si>
  <si>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</si>
  <si>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</si>
  <si>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</si>
  <si>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</si>
  <si>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</si>
  <si>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</si>
  <si>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</si>
  <si>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</si>
  <si>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</si>
  <si>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</si>
  <si>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</si>
  <si>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</si>
  <si>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</si>
  <si>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</si>
  <si>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</si>
  <si>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</si>
  <si>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</si>
  <si>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</si>
  <si>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</si>
  <si>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</si>
  <si>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</si>
  <si>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</si>
  <si>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</si>
  <si>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</si>
  <si>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</si>
  <si>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</si>
  <si>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</si>
  <si>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</si>
  <si>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</si>
  <si>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</si>
  <si>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</si>
  <si>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</si>
  <si>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</si>
  <si>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</si>
  <si>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</si>
  <si>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</si>
  <si>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</si>
  <si>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</si>
  <si>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</si>
  <si>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</si>
  <si>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</si>
  <si>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</si>
  <si>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</si>
  <si>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</si>
  <si>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</si>
  <si>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</si>
  <si>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</si>
  <si>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</si>
  <si>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</si>
  <si>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</si>
  <si>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</si>
  <si>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</si>
  <si>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</si>
  <si>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</si>
  <si>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</si>
  <si>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</si>
  <si>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</si>
  <si>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</si>
  <si>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</si>
  <si>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</si>
  <si>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</si>
  <si>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</si>
  <si>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</si>
  <si>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</si>
  <si>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</si>
  <si>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</si>
  <si>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</si>
  <si>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</si>
  <si>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</si>
  <si>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</si>
  <si>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</si>
  <si>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</si>
  <si>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</si>
  <si>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</si>
  <si>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</si>
  <si>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</si>
  <si>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</si>
  <si>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</si>
  <si>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</si>
  <si>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</si>
  <si>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</si>
  <si>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</si>
  <si>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</si>
  <si>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</si>
  <si>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</si>
  <si>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</si>
  <si>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</si>
  <si>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</si>
  <si>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</si>
  <si>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</si>
  <si>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</si>
  <si>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</si>
  <si>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</si>
  <si>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</si>
  <si>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</si>
  <si>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</si>
  <si>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</si>
  <si>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</si>
  <si>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</si>
  <si>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</si>
  <si>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</si>
  <si>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</si>
  <si>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</si>
  <si>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</si>
  <si>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</si>
  <si>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</si>
  <si>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</si>
  <si>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</si>
  <si>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</si>
  <si>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</si>
  <si>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</si>
  <si>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</si>
  <si>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</si>
  <si>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</si>
  <si>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</si>
  <si>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</si>
  <si>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</si>
  <si>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</si>
  <si>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</si>
  <si>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</si>
  <si>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</si>
  <si>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</si>
  <si>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</si>
  <si>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</si>
  <si>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</si>
  <si>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</si>
  <si>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</si>
  <si>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</si>
  <si>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</si>
  <si>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</si>
  <si>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</si>
  <si>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</si>
  <si>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</si>
  <si>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</si>
  <si>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</si>
  <si>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</si>
  <si>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</si>
  <si>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</si>
  <si>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</si>
  <si>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</si>
  <si>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</si>
  <si>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</si>
  <si>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</si>
  <si>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</si>
  <si>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</si>
  <si>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</si>
  <si>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</si>
  <si>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</si>
  <si>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</si>
  <si>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</si>
  <si>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</si>
  <si>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</si>
  <si>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</si>
  <si>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</si>
  <si>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</si>
  <si>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</si>
  <si>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</si>
  <si>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</si>
  <si>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</si>
  <si>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</si>
  <si>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</si>
  <si>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</si>
  <si>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</si>
  <si>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</si>
  <si>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</si>
  <si>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</si>
  <si>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</si>
  <si>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</si>
  <si>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</si>
  <si>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</si>
  <si>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</si>
  <si>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</si>
  <si>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</si>
  <si>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</si>
  <si>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</si>
  <si>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</si>
  <si>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</si>
  <si>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</si>
  <si>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</si>
  <si>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</si>
  <si>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</si>
  <si>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</si>
  <si>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</si>
  <si>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</si>
  <si>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</si>
  <si>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</si>
  <si>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</si>
  <si>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</si>
  <si>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</si>
  <si>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</si>
  <si>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</si>
  <si>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</si>
  <si>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</si>
  <si>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</si>
  <si>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</si>
  <si>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</si>
  <si>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</si>
  <si>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</si>
  <si>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</si>
  <si>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</si>
  <si>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</si>
  <si>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</si>
  <si>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</si>
  <si>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</si>
  <si>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</si>
  <si>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</si>
  <si>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</si>
  <si>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</si>
  <si>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</si>
  <si>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</si>
  <si>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</si>
  <si>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</si>
  <si>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</si>
  <si>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</si>
  <si>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</si>
  <si>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</si>
  <si>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</si>
  <si>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</si>
  <si>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</si>
  <si>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</si>
  <si>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</si>
  <si>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</si>
  <si>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</si>
  <si>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</si>
  <si>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</si>
  <si>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</si>
  <si>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</si>
  <si>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</si>
  <si>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</si>
  <si>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</si>
  <si>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</si>
  <si>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</si>
  <si>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</si>
  <si>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</si>
  <si>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</si>
  <si>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</si>
  <si>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</si>
  <si>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</si>
  <si>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</si>
  <si>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</si>
  <si>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</si>
  <si>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</si>
  <si>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</si>
  <si>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</si>
  <si>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</si>
  <si>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</si>
  <si>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</si>
  <si>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</si>
  <si>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</si>
  <si>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</si>
  <si>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</si>
  <si>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</si>
  <si>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</si>
  <si>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</si>
  <si>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</si>
  <si>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</si>
  <si>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</si>
  <si>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</si>
  <si>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</si>
  <si>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</si>
  <si>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</si>
  <si>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</si>
  <si>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</si>
  <si>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</si>
  <si>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</si>
  <si>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</si>
  <si>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</si>
  <si>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</si>
  <si>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</si>
  <si>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</si>
  <si>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</si>
  <si>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</si>
  <si>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</si>
  <si>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</si>
  <si>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</si>
  <si>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</si>
  <si>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</si>
  <si>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</si>
  <si>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</si>
  <si>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</si>
  <si>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</si>
  <si>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</si>
  <si>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</si>
  <si>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</si>
  <si>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</si>
  <si>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</si>
  <si>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</si>
  <si>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</si>
  <si>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</si>
  <si>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</si>
  <si>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</si>
  <si>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</si>
  <si>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</si>
  <si>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</si>
  <si>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</si>
  <si>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</si>
  <si>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</si>
  <si>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</si>
  <si>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</si>
  <si>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</si>
  <si>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</si>
  <si>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</si>
  <si>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</si>
  <si>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</si>
  <si>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</si>
  <si>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</si>
  <si>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</si>
  <si>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</si>
  <si>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</si>
  <si>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</si>
  <si>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</si>
  <si>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</si>
  <si>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</si>
  <si>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</si>
  <si>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</si>
  <si>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</si>
  <si>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</si>
  <si>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</si>
  <si>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</si>
  <si>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</si>
  <si>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</si>
  <si>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</si>
  <si>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</si>
  <si>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</si>
  <si>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</si>
  <si>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</si>
  <si>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</si>
  <si>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</si>
  <si>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</si>
  <si>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</si>
  <si>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</si>
  <si>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</si>
  <si>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</si>
  <si>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</si>
  <si>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</si>
  <si>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</si>
  <si>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</si>
  <si>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</si>
  <si>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</si>
  <si>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</si>
  <si>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</si>
  <si>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</si>
  <si>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</si>
  <si>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</si>
  <si>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</si>
  <si>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</si>
  <si>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</si>
  <si>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</si>
  <si>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</si>
  <si>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</si>
  <si>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</si>
  <si>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</si>
  <si>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</si>
  <si>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</si>
  <si>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</si>
  <si>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</si>
  <si>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</si>
  <si>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</si>
  <si>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</si>
  <si>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</si>
  <si>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</si>
  <si>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</si>
  <si>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</si>
  <si>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</si>
  <si>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</si>
  <si>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</si>
  <si>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</si>
  <si>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</si>
  <si>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</si>
  <si>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</si>
  <si>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</si>
  <si>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</si>
  <si>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</si>
  <si>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</si>
  <si>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</si>
  <si>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</si>
  <si>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</si>
  <si>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</si>
  <si>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</si>
  <si>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</si>
  <si>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</si>
  <si>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</si>
  <si>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</si>
  <si>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</si>
  <si>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</si>
  <si>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</si>
  <si>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</si>
  <si>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</si>
  <si>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</si>
  <si>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</si>
  <si>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</si>
  <si>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</si>
  <si>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</si>
  <si>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</si>
  <si>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</si>
  <si>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</si>
  <si>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</si>
  <si>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</si>
  <si>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</si>
  <si>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</si>
  <si>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</si>
  <si>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</si>
  <si>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</si>
  <si>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</si>
  <si>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</si>
  <si>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</si>
  <si>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</si>
  <si>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</si>
  <si>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</si>
  <si>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</si>
  <si>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</si>
  <si>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</si>
  <si>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</si>
  <si>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</si>
  <si>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</si>
  <si>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</si>
  <si>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</si>
  <si>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</si>
  <si>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</si>
  <si>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</si>
  <si>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</si>
  <si>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</si>
  <si>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</si>
  <si>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</si>
  <si>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</si>
  <si>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</si>
  <si>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</si>
  <si>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</si>
  <si>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</si>
  <si>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</si>
  <si>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</si>
  <si>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</si>
  <si>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</si>
  <si>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</si>
  <si>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</si>
  <si>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</si>
  <si>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</si>
  <si>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</si>
  <si>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</si>
  <si>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</si>
  <si>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</si>
  <si>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</si>
  <si>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</si>
  <si>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</si>
  <si>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</si>
  <si>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</si>
  <si>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</si>
  <si>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</si>
  <si>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</si>
  <si>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</si>
  <si>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</si>
  <si>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</si>
  <si>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</si>
  <si>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</si>
  <si>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</si>
  <si>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</si>
  <si>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</si>
  <si>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</si>
  <si>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</si>
  <si>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</si>
  <si>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</si>
  <si>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</si>
  <si>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</si>
  <si>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</si>
  <si>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</si>
  <si>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</si>
  <si>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</si>
  <si>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</si>
  <si>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</si>
  <si>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</si>
  <si>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</si>
  <si>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</si>
  <si>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</si>
  <si>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</si>
  <si>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</si>
  <si>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</si>
  <si>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</si>
  <si>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</si>
  <si>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</si>
  <si>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</si>
  <si>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</si>
  <si>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</si>
  <si>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</si>
  <si>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</si>
  <si>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</si>
  <si>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</si>
  <si>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</si>
  <si>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</si>
  <si>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</si>
  <si>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</si>
  <si>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</si>
  <si>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</si>
  <si>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</si>
  <si>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</si>
  <si>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</si>
  <si>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</si>
  <si>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</si>
  <si>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</si>
  <si>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</si>
  <si>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</si>
  <si>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</si>
  <si>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</si>
  <si>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</si>
  <si>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</si>
  <si>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</si>
  <si>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</si>
  <si>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</si>
  <si>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</si>
  <si>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</si>
  <si>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</si>
  <si>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</si>
  <si>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</si>
  <si>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</si>
  <si>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</si>
  <si>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</si>
  <si>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</si>
  <si>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</si>
  <si>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</si>
  <si>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</si>
  <si>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</si>
  <si>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</si>
  <si>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</si>
  <si>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</si>
  <si>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</si>
  <si>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</si>
  <si>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</si>
  <si>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</si>
  <si>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</si>
  <si>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</si>
  <si>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</si>
  <si>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</si>
  <si>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</si>
  <si>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</si>
  <si>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</si>
  <si>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</si>
  <si>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</si>
  <si>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</si>
  <si>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</si>
  <si>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</si>
  <si>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</si>
  <si>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</si>
  <si>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</si>
  <si>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</si>
  <si>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</si>
  <si>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</si>
  <si>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</si>
  <si>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</si>
  <si>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</si>
  <si>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</si>
  <si>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</si>
  <si>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</si>
  <si>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</si>
  <si>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</si>
  <si>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</si>
  <si>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</si>
  <si>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</si>
  <si>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</si>
  <si>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</si>
  <si>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</si>
  <si>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</si>
  <si>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</si>
  <si>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</si>
  <si>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</si>
  <si>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</si>
  <si>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</si>
  <si>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</si>
  <si>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</si>
  <si>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</si>
  <si>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</si>
  <si>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</si>
  <si>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</si>
  <si>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</si>
  <si>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</si>
  <si>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</si>
  <si>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</si>
  <si>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</si>
  <si>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</si>
  <si>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</si>
  <si>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</si>
  <si>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</si>
  <si>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</si>
  <si>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</si>
  <si>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</si>
  <si>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</si>
  <si>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</si>
  <si>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</si>
  <si>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</si>
  <si>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</si>
  <si>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</si>
  <si>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</si>
  <si>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</si>
  <si>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</si>
  <si>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</si>
  <si>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</si>
  <si>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</si>
  <si>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</si>
  <si>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</si>
  <si>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</si>
  <si>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</si>
  <si>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</si>
  <si>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</si>
  <si>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</si>
  <si>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</si>
  <si>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</si>
  <si>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</si>
  <si>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</si>
  <si>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</si>
  <si>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</si>
  <si>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</si>
  <si>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</si>
  <si>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</si>
  <si>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</si>
  <si>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</si>
  <si>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</si>
  <si>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</si>
  <si>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</si>
  <si>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</si>
  <si>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</si>
  <si>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</si>
  <si>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</si>
  <si>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</si>
  <si>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</si>
  <si>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</si>
  <si>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</si>
  <si>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</si>
  <si>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</si>
  <si>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</si>
  <si>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</si>
  <si>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</si>
  <si>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</si>
  <si>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</si>
  <si>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</si>
  <si>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</si>
  <si>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</si>
  <si>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</si>
  <si>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</si>
  <si>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</si>
  <si>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</si>
  <si>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</si>
  <si>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</si>
  <si>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</si>
  <si>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</si>
  <si>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</si>
  <si>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</si>
  <si>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</si>
  <si>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</si>
  <si>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</si>
  <si>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</si>
  <si>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</si>
  <si>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</si>
  <si>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</si>
  <si>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</si>
  <si>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</si>
  <si>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</si>
  <si>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</si>
  <si>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</si>
  <si>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</si>
  <si>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</si>
  <si>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</si>
  <si>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</si>
  <si>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</si>
  <si>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</si>
  <si>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</si>
  <si>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</si>
  <si>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</si>
  <si>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</si>
  <si>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</si>
  <si>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</si>
  <si>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</si>
  <si>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</si>
  <si>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</si>
  <si>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</si>
  <si>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</si>
  <si>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</si>
  <si>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</si>
  <si>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</si>
  <si>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</si>
  <si>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</si>
  <si>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</si>
  <si>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</si>
  <si>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</si>
  <si>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</si>
  <si>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</si>
  <si>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</si>
  <si>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</si>
  <si>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</si>
  <si>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</si>
  <si>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</si>
  <si>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</si>
  <si>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</si>
  <si>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</si>
  <si>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</si>
  <si>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</si>
  <si>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</si>
  <si>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</si>
  <si>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</si>
  <si>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</si>
  <si>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</si>
  <si>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</si>
  <si>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</si>
  <si>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</si>
  <si>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</si>
  <si>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</si>
  <si>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</si>
  <si>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</si>
  <si>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</si>
  <si>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</si>
  <si>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</si>
  <si>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</si>
  <si>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</si>
  <si>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</si>
  <si>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</si>
  <si>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</si>
  <si>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</si>
  <si>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</si>
  <si>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</si>
  <si>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</si>
  <si>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</si>
  <si>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</si>
  <si>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</si>
  <si>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</si>
  <si>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</si>
  <si>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</si>
  <si>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</si>
  <si>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</si>
  <si>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</si>
  <si>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</si>
  <si>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</si>
  <si>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</si>
  <si>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</si>
  <si>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</si>
  <si>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</si>
  <si>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</si>
  <si>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</si>
  <si>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</si>
  <si>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</si>
  <si>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</si>
  <si>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</si>
  <si>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</si>
  <si>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</si>
  <si>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</si>
  <si>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</si>
  <si>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</si>
  <si>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</si>
  <si>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</si>
  <si>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</si>
  <si>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</si>
  <si>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</si>
  <si>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</si>
  <si>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</si>
  <si>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</si>
  <si>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</si>
  <si>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</si>
  <si>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</si>
  <si>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</si>
  <si>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</si>
  <si>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</si>
  <si>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</si>
  <si>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</si>
  <si>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</si>
  <si>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</si>
  <si>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</si>
  <si>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</si>
  <si>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</si>
  <si>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</si>
  <si>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</si>
  <si>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</si>
  <si>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</si>
  <si>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</si>
  <si>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</si>
  <si>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</si>
  <si>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</si>
  <si>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</si>
  <si>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</si>
  <si>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</si>
  <si>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</si>
  <si>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</si>
  <si>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</si>
  <si>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</si>
  <si>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</si>
  <si>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</si>
  <si>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</si>
  <si>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</si>
  <si>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</si>
  <si>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</si>
  <si>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</si>
  <si>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</si>
  <si>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</si>
  <si>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</si>
  <si>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</si>
  <si>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</si>
  <si>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</si>
  <si>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</si>
  <si>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</si>
  <si>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</si>
  <si>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</si>
  <si>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</si>
  <si>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</si>
  <si>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</si>
  <si>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</si>
  <si>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</si>
  <si>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</si>
  <si>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</si>
  <si>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</si>
  <si>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</si>
  <si>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</si>
  <si>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</si>
  <si>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</si>
  <si>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</si>
  <si>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</si>
  <si>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</si>
  <si>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</si>
  <si>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</si>
  <si>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</si>
  <si>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</si>
  <si>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</si>
  <si>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</si>
  <si>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</si>
  <si>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</si>
  <si>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</si>
  <si>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</si>
  <si>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</si>
  <si>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</si>
  <si>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</si>
  <si>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</si>
  <si>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</si>
  <si>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</si>
  <si>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</si>
  <si>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</si>
  <si>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</si>
  <si>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</si>
  <si>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</si>
  <si>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</si>
  <si>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</si>
  <si>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</si>
  <si>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</si>
  <si>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</si>
  <si>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</si>
  <si>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</si>
  <si>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</si>
  <si>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</si>
  <si>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</si>
  <si>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</si>
  <si>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</si>
  <si>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</si>
  <si>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</si>
  <si>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</si>
  <si>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</si>
  <si>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</si>
  <si>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</si>
  <si>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</si>
  <si>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</si>
  <si>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</si>
  <si>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</si>
  <si>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</si>
  <si>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</si>
  <si>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</si>
  <si>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</si>
  <si>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</si>
  <si>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</si>
  <si>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</si>
  <si>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</si>
  <si>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</si>
  <si>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</si>
  <si>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</si>
  <si>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</si>
  <si>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</si>
  <si>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</si>
  <si>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</si>
  <si>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</si>
  <si>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</si>
  <si>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</si>
  <si>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</si>
  <si>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</si>
  <si>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</si>
  <si>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</si>
  <si>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</si>
  <si>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</si>
  <si>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</si>
  <si>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</si>
  <si>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</si>
  <si>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</si>
  <si>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</si>
  <si>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</si>
  <si>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</si>
  <si>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</si>
  <si>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</si>
  <si>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</si>
  <si>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</si>
  <si>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</si>
  <si>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</si>
  <si>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</si>
  <si>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</si>
  <si>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</si>
  <si>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</si>
  <si>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</si>
  <si>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</si>
  <si>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</si>
  <si>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</si>
  <si>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</si>
  <si>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</si>
  <si>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</si>
  <si>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</si>
  <si>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</si>
  <si>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</si>
  <si>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</si>
  <si>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</si>
  <si>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</si>
  <si>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</si>
  <si>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</si>
  <si>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</si>
  <si>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</si>
  <si>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</si>
  <si>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</si>
  <si>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</si>
  <si>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</si>
  <si>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</si>
  <si>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</si>
  <si>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</si>
  <si>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</si>
  <si>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</si>
  <si>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</si>
  <si>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</si>
  <si>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</si>
  <si>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</si>
  <si>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</si>
  <si>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</si>
  <si>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</si>
  <si>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</si>
  <si>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</si>
  <si>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</si>
  <si>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</si>
  <si>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</si>
  <si>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</si>
  <si>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</si>
  <si>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</si>
  <si>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</si>
  <si>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</si>
  <si>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</si>
  <si>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</si>
  <si>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</si>
  <si>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</si>
  <si>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</si>
  <si>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</si>
  <si>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</si>
  <si>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</si>
  <si>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</si>
  <si>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</si>
  <si>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</si>
  <si>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</si>
  <si>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</si>
  <si>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</si>
  <si>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</si>
  <si>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</si>
  <si>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</si>
  <si>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</si>
  <si>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</si>
  <si>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</si>
  <si>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</si>
  <si>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</si>
  <si>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</si>
  <si>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</si>
  <si>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</si>
  <si>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</si>
  <si>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</si>
  <si>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</si>
  <si>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</si>
  <si>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</si>
  <si>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</si>
  <si>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</si>
  <si>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</si>
  <si>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</si>
  <si>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</si>
  <si>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</si>
  <si>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</si>
  <si>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</si>
  <si>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</si>
  <si>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</si>
  <si>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</si>
  <si>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</si>
  <si>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</si>
  <si>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</si>
  <si>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</si>
  <si>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</si>
  <si>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</si>
  <si>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</si>
  <si>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</si>
  <si>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</si>
  <si>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</si>
  <si>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</si>
  <si>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</si>
  <si>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</si>
  <si>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</si>
  <si>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</si>
  <si>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</si>
  <si>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</si>
  <si>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</si>
  <si>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</si>
  <si>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</si>
  <si>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</si>
  <si>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</si>
  <si>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</si>
  <si>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</si>
  <si>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</si>
  <si>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</si>
  <si>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</si>
  <si>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</si>
  <si>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</si>
  <si>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</si>
  <si>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</si>
  <si>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</si>
  <si>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</si>
  <si>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</si>
  <si>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</si>
  <si>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</si>
  <si>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</si>
  <si>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</si>
  <si>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</si>
  <si>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</si>
  <si>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</si>
  <si>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</si>
  <si>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</si>
  <si>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</si>
  <si>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</si>
  <si>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</si>
  <si>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</si>
  <si>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</si>
  <si>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</si>
  <si>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</si>
  <si>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</si>
  <si>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</si>
  <si>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</si>
  <si>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</si>
  <si>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</si>
  <si>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</si>
  <si>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</si>
  <si>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</si>
  <si>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</si>
  <si>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</si>
  <si>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</si>
  <si>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</si>
  <si>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</si>
  <si>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</si>
  <si>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</si>
  <si>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</si>
  <si>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</si>
  <si>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</si>
  <si>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</si>
  <si>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</si>
  <si>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</si>
  <si>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</si>
  <si>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</si>
  <si>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</si>
  <si>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</si>
  <si>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</si>
  <si>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</si>
  <si>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</si>
  <si>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</si>
  <si>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</si>
  <si>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</si>
  <si>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</si>
  <si>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</si>
  <si>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</si>
  <si>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</si>
  <si>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</si>
  <si>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</si>
  <si>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</si>
  <si>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</si>
  <si>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</si>
  <si>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</si>
  <si>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</si>
  <si>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</si>
  <si>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</si>
  <si>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</si>
  <si>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</si>
  <si>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</si>
  <si>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</si>
  <si>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</si>
  <si>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</si>
  <si>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</si>
  <si>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</si>
  <si>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</si>
  <si>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</si>
  <si>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</si>
  <si>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</si>
  <si>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</si>
  <si>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</si>
  <si>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</si>
  <si>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</si>
  <si>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</si>
  <si>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</si>
  <si>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</si>
  <si>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</si>
  <si>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</si>
  <si>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</si>
  <si>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</si>
  <si>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</si>
  <si>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</si>
  <si>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</si>
  <si>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</si>
  <si>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</si>
  <si>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</si>
  <si>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</si>
  <si>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</si>
  <si>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</si>
  <si>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</si>
  <si>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</si>
  <si>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</si>
  <si>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</si>
  <si>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</si>
  <si>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</si>
  <si>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</si>
  <si>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</si>
  <si>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</si>
  <si>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</si>
  <si>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</si>
  <si>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</si>
  <si>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</si>
  <si>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</si>
  <si>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</si>
  <si>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</si>
  <si>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</si>
  <si>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</si>
  <si>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</si>
  <si>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</si>
  <si>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</si>
  <si>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</si>
  <si>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</si>
  <si>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</si>
  <si>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</si>
  <si>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</si>
  <si>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</si>
  <si>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</si>
  <si>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</si>
  <si>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</si>
  <si>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</si>
  <si>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</si>
  <si>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</si>
  <si>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</si>
  <si>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</si>
  <si>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</si>
  <si>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</si>
  <si>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</si>
  <si>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</si>
  <si>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</si>
  <si>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</si>
  <si>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</si>
  <si>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</si>
  <si>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</si>
  <si>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</si>
  <si>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</si>
  <si>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</si>
  <si>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</si>
  <si>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</si>
  <si>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</si>
  <si>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</si>
  <si>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</si>
  <si>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</si>
  <si>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</si>
  <si>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</si>
  <si>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</si>
  <si>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</si>
  <si>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</si>
  <si>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</si>
  <si>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</si>
  <si>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</si>
  <si>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</si>
  <si>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</si>
  <si>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</si>
  <si>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</si>
  <si>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</si>
  <si>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</si>
  <si>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</si>
  <si>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</si>
  <si>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</si>
  <si>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</si>
  <si>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</si>
  <si>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</si>
  <si>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</si>
  <si>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</si>
  <si>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</si>
  <si>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</si>
  <si>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</si>
  <si>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</si>
  <si>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</si>
  <si>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</si>
  <si>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</si>
  <si>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</si>
  <si>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</si>
  <si>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</si>
  <si>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</si>
  <si>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</si>
  <si>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</si>
  <si>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</si>
  <si>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</si>
  <si>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</si>
  <si>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</si>
  <si>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</si>
  <si>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</si>
  <si>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</si>
  <si>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</si>
  <si>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</si>
  <si>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</si>
  <si>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</si>
  <si>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</si>
  <si>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</si>
  <si>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</si>
  <si>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</si>
  <si>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</si>
  <si>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</si>
  <si>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</si>
  <si>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</si>
  <si>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</si>
  <si>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</si>
  <si>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</si>
  <si>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</si>
  <si>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</si>
  <si>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</si>
  <si>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</si>
  <si>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</si>
  <si>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</si>
  <si>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</si>
  <si>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</si>
  <si>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</si>
  <si>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</si>
  <si>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</si>
  <si>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</si>
  <si>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</si>
  <si>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</si>
  <si>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</si>
  <si>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</si>
  <si>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</si>
  <si>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</si>
  <si>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</si>
  <si>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</si>
  <si>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</si>
  <si>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</si>
  <si>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</si>
  <si>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</si>
  <si>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</si>
  <si>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</si>
  <si>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</si>
  <si>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</si>
  <si>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</si>
  <si>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</si>
  <si>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</si>
  <si>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</si>
  <si>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</si>
  <si>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</si>
  <si>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</si>
  <si>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</si>
  <si>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</si>
  <si>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</si>
  <si>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</si>
  <si>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</si>
  <si>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</si>
  <si>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</si>
  <si>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</si>
  <si>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</si>
  <si>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</si>
  <si>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</si>
  <si>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</si>
  <si>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</si>
  <si>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</si>
  <si>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</si>
  <si>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</si>
  <si>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</si>
  <si>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</si>
  <si>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</si>
  <si>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</si>
  <si>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</si>
  <si>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</si>
  <si>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</si>
  <si>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</si>
  <si>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</si>
  <si>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</si>
  <si>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</si>
  <si>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</si>
  <si>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</si>
  <si>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</si>
  <si>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</si>
  <si>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</si>
  <si>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</si>
  <si>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</si>
  <si>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</si>
  <si>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</si>
  <si>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</si>
  <si>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</si>
  <si>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</si>
  <si>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</si>
  <si>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</si>
  <si>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</si>
  <si>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</si>
  <si>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</si>
  <si>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</si>
  <si>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</si>
  <si>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</si>
  <si>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</si>
  <si>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</si>
  <si>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</si>
  <si>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</si>
  <si>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</si>
  <si>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</si>
  <si>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</si>
  <si>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</si>
  <si>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</si>
  <si>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</si>
  <si>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</si>
  <si>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</si>
  <si>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</si>
  <si>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</si>
  <si>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</si>
  <si>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</si>
  <si>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</si>
  <si>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</si>
  <si>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</si>
  <si>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</si>
  <si>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</si>
  <si>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</si>
  <si>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</si>
  <si>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</si>
  <si>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</si>
  <si>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</si>
  <si>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</si>
  <si>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</si>
  <si>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</si>
  <si>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</si>
  <si>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</si>
  <si>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</si>
  <si>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</si>
  <si>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</si>
  <si>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</si>
  <si>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</si>
  <si>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</si>
  <si>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</si>
  <si>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</si>
  <si>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</si>
  <si>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</si>
  <si>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</si>
  <si>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</si>
  <si>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</si>
  <si>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</si>
  <si>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</si>
  <si>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</si>
  <si>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</si>
  <si>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</si>
  <si>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</si>
  <si>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</si>
  <si>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</si>
  <si>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</si>
  <si>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</si>
  <si>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</si>
  <si>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</si>
  <si>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</si>
  <si>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</si>
  <si>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</si>
  <si>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</si>
  <si>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</si>
  <si>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</si>
  <si>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</si>
  <si>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</si>
  <si>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</si>
  <si>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</si>
  <si>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</si>
  <si>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</si>
  <si>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</si>
  <si>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</si>
  <si>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</si>
  <si>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</si>
  <si>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</si>
  <si>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</si>
  <si>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</si>
  <si>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</si>
  <si>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</si>
  <si>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</si>
  <si>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</si>
  <si>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</si>
  <si>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</si>
  <si>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</si>
  <si>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</si>
  <si>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</si>
  <si>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</si>
  <si>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</si>
  <si>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</si>
  <si>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</si>
  <si>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</si>
  <si>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</si>
  <si>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</si>
  <si>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</si>
  <si>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</si>
  <si>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</si>
  <si>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</si>
  <si>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</si>
  <si>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</si>
  <si>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</si>
  <si>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</si>
  <si>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</si>
  <si>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</si>
  <si>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</si>
  <si>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</si>
  <si>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</si>
  <si>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</si>
  <si>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</si>
  <si>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</si>
  <si>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</si>
  <si>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</si>
  <si>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</si>
  <si>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</si>
  <si>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</si>
  <si>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</si>
  <si>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</si>
  <si>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</si>
  <si>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</si>
  <si>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</si>
  <si>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</si>
  <si>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</si>
  <si>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</si>
  <si>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</si>
  <si>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</si>
  <si>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</si>
  <si>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</si>
  <si>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</si>
  <si>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</si>
  <si>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</si>
  <si>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</si>
  <si>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</si>
  <si>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</si>
  <si>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</si>
  <si>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</si>
  <si>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</si>
  <si>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</si>
  <si>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</si>
  <si>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</si>
  <si>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</si>
  <si>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</si>
  <si>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</si>
  <si>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</si>
  <si>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</si>
  <si>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</si>
  <si>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</si>
  <si>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</si>
  <si>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</si>
  <si>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</si>
  <si>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</si>
  <si>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</si>
  <si>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</si>
  <si>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</si>
  <si>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</si>
  <si>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</si>
  <si>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</si>
  <si>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</si>
  <si>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</si>
  <si>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</si>
  <si>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</si>
  <si>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</si>
  <si>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</si>
  <si>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</si>
  <si>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</si>
  <si>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</si>
  <si>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</si>
  <si>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</si>
  <si>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</si>
  <si>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</si>
  <si>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</si>
  <si>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</si>
  <si>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</si>
  <si>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</si>
  <si>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</si>
  <si>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</si>
  <si>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</si>
  <si>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</si>
  <si>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</si>
  <si>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</si>
  <si>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</si>
  <si>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</si>
  <si>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</si>
  <si>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</si>
  <si>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</si>
  <si>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</si>
  <si>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</si>
  <si>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</si>
  <si>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</si>
  <si>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</si>
  <si>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</si>
  <si>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</si>
  <si>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</si>
  <si>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</si>
  <si>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</si>
  <si>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</si>
  <si>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</si>
  <si>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</si>
  <si>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</si>
  <si>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</si>
  <si>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</si>
  <si>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</si>
  <si>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</si>
  <si>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</si>
  <si>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</si>
  <si>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</si>
  <si>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</si>
  <si>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</si>
  <si>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</si>
  <si>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</si>
  <si>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</si>
  <si>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</si>
  <si>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</si>
  <si>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</si>
  <si>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</si>
  <si>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</si>
  <si>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</si>
  <si>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</si>
  <si>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</si>
  <si>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</si>
  <si>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</si>
  <si>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</si>
  <si>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</si>
  <si>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</si>
  <si>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</si>
  <si>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</si>
  <si>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</si>
  <si>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</si>
  <si>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</si>
  <si>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</si>
  <si>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</si>
  <si>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</si>
  <si>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</si>
  <si>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</si>
  <si>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</si>
  <si>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</si>
  <si>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</si>
  <si>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</si>
  <si>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</si>
  <si>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</si>
  <si>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</si>
  <si>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</si>
  <si>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</si>
  <si>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</si>
  <si>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</si>
  <si>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</si>
  <si>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</si>
  <si>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</si>
  <si>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</si>
  <si>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</si>
  <si>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</si>
  <si>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</si>
  <si>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</si>
  <si>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</si>
  <si>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</si>
  <si>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</si>
  <si>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</si>
  <si>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</si>
  <si>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</si>
  <si>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</si>
  <si>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</si>
  <si>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</si>
  <si>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</si>
  <si>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</si>
  <si>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</si>
  <si>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</si>
  <si>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</si>
  <si>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</si>
  <si>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</si>
  <si>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</si>
  <si>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</si>
  <si>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</si>
  <si>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</si>
  <si>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</si>
  <si>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</si>
  <si>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</si>
  <si>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</si>
  <si>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</si>
  <si>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</si>
  <si>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</si>
  <si>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</si>
  <si>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</si>
  <si>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</si>
  <si>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</si>
  <si>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</si>
  <si>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</si>
  <si>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</si>
  <si>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</si>
  <si>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</si>
  <si>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</si>
  <si>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</si>
  <si>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</si>
  <si>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</si>
  <si>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</si>
  <si>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</si>
  <si>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</si>
  <si>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</si>
  <si>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</si>
  <si>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</si>
  <si>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</si>
  <si>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</si>
  <si>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</si>
  <si>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</si>
  <si>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</si>
  <si>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</si>
  <si>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</si>
  <si>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</si>
  <si>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</si>
  <si>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</si>
  <si>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</si>
  <si>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</si>
  <si>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</si>
  <si>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</si>
  <si>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</si>
  <si>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</si>
  <si>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</si>
  <si>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</si>
  <si>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</si>
  <si>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</si>
  <si>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</si>
  <si>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</si>
  <si>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</si>
  <si>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</si>
  <si>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</si>
  <si>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</si>
  <si>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</si>
  <si>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</si>
  <si>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</si>
  <si>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</si>
  <si>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</si>
  <si>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</si>
  <si>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</si>
  <si>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</si>
  <si>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</si>
  <si>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</si>
  <si>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</si>
  <si>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</si>
  <si>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</si>
  <si>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</si>
  <si>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</si>
  <si>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</si>
  <si>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</si>
  <si>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</si>
  <si>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</si>
  <si>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</si>
  <si>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</si>
  <si>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</si>
  <si>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</si>
  <si>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</si>
  <si>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</si>
  <si>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</si>
  <si>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</si>
  <si>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</si>
  <si>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</si>
  <si>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</si>
  <si>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</si>
  <si>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</si>
  <si>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</si>
  <si>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</si>
  <si>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</si>
  <si>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</si>
  <si>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</si>
  <si>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</si>
  <si>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</si>
  <si>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</si>
  <si>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</si>
  <si>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</si>
  <si>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</si>
  <si>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</si>
  <si>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</si>
  <si>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</si>
  <si>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</si>
  <si>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</si>
  <si>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</si>
  <si>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</si>
  <si>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</si>
  <si>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</si>
  <si>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</si>
  <si>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</si>
  <si>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</si>
  <si>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</si>
  <si>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</si>
  <si>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</si>
  <si>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</si>
  <si>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</si>
  <si>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</si>
  <si>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</si>
  <si>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</si>
  <si>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</si>
  <si>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</si>
  <si>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</si>
  <si>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</si>
  <si>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</si>
  <si>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</si>
  <si>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</si>
  <si>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</si>
  <si>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</si>
  <si>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</si>
  <si>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</si>
  <si>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</si>
  <si>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</si>
  <si>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</si>
  <si>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</si>
  <si>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</si>
  <si>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</si>
  <si>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</si>
  <si>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</si>
  <si>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</si>
  <si>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</si>
  <si>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</si>
  <si>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</si>
  <si>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</si>
  <si>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</si>
  <si>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</si>
  <si>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</si>
  <si>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</si>
  <si>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</si>
  <si>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</si>
  <si>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</si>
  <si>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</si>
  <si>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</si>
  <si>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</si>
  <si>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</si>
  <si>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</si>
  <si>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</si>
  <si>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</si>
  <si>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</si>
  <si>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</si>
  <si>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</si>
  <si>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</si>
  <si>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</si>
  <si>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</si>
  <si>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</si>
  <si>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</si>
  <si>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</si>
  <si>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</si>
  <si>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</si>
  <si>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</si>
  <si>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</si>
  <si>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</si>
  <si>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</si>
  <si>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</si>
  <si>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</si>
  <si>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</si>
  <si>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</si>
  <si>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</si>
  <si>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</si>
  <si>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</si>
  <si>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</si>
  <si>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</si>
  <si>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</si>
  <si>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</si>
  <si>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</si>
  <si>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</si>
  <si>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</si>
  <si>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</si>
  <si>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</si>
  <si>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</si>
  <si>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</si>
  <si>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</si>
  <si>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</si>
  <si>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</si>
  <si>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</si>
  <si>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</si>
  <si>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</si>
  <si>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</si>
  <si>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</si>
  <si>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</si>
  <si>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</si>
  <si>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</si>
  <si>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</si>
  <si>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</si>
  <si>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</si>
  <si>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</si>
  <si>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</si>
  <si>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</si>
  <si>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</si>
  <si>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</si>
  <si>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</si>
  <si>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</si>
  <si>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</si>
  <si>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</si>
  <si>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</si>
  <si>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</si>
  <si>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</si>
  <si>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</si>
  <si>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</si>
  <si>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</si>
  <si>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</si>
  <si>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</si>
  <si>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</si>
  <si>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</si>
  <si>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</si>
  <si>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</si>
  <si>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</si>
  <si>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</si>
  <si>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</si>
  <si>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</si>
  <si>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</si>
  <si>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</si>
  <si>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</si>
  <si>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</si>
  <si>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</si>
  <si>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</si>
  <si>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</si>
  <si>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</si>
  <si>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</si>
  <si>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</si>
  <si>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</si>
  <si>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</si>
  <si>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</si>
  <si>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</si>
  <si>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</si>
  <si>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</si>
  <si>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</si>
  <si>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</si>
  <si>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</si>
  <si>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</si>
  <si>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</si>
  <si>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</si>
  <si>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</si>
  <si>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</si>
  <si>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</si>
  <si>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</si>
  <si>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</si>
  <si>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</si>
  <si>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</si>
  <si>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</si>
  <si>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</si>
  <si>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</si>
  <si>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</si>
  <si>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</si>
  <si>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</si>
  <si>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</si>
  <si>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</si>
  <si>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</si>
  <si>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</si>
  <si>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</si>
  <si>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</si>
  <si>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</si>
  <si>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</si>
  <si>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</si>
  <si>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</si>
  <si>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</si>
  <si>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</si>
  <si>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</si>
  <si>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</si>
  <si>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</si>
  <si>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</si>
  <si>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</si>
  <si>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</si>
  <si>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</si>
  <si>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</si>
  <si>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</si>
  <si>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</si>
  <si>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</si>
  <si>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</si>
  <si>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</si>
  <si>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</si>
  <si>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</si>
  <si>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</si>
  <si>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</si>
  <si>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</si>
  <si>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</si>
  <si>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</si>
  <si>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</si>
  <si>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</si>
  <si>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</si>
  <si>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</si>
  <si>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</si>
  <si>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</si>
  <si>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</si>
  <si>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</si>
  <si>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</si>
  <si>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</si>
  <si>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</si>
  <si>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</si>
  <si>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</si>
  <si>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</si>
  <si>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</si>
  <si>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</si>
  <si>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</si>
  <si>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</si>
  <si>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</si>
  <si>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</si>
  <si>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</si>
  <si>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</si>
  <si>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</si>
  <si>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</si>
  <si>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</si>
  <si>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</si>
  <si>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</si>
  <si>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</si>
  <si>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</si>
  <si>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</si>
  <si>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</si>
  <si>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</si>
  <si>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</si>
  <si>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</si>
  <si>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</si>
  <si>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</si>
  <si>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</si>
  <si>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</si>
  <si>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</si>
  <si>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</si>
  <si>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</si>
  <si>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</si>
  <si>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</si>
  <si>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</si>
  <si>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</si>
  <si>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</si>
  <si>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</si>
  <si>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</si>
  <si>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</si>
  <si>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</si>
  <si>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</si>
  <si>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</si>
  <si>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</si>
  <si>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</si>
  <si>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</si>
  <si>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</si>
  <si>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</si>
  <si>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</si>
  <si>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</si>
  <si>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</si>
  <si>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</si>
  <si>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</si>
  <si>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</si>
  <si>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</si>
  <si>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</si>
  <si>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</si>
  <si>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</si>
  <si>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</si>
  <si>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</si>
  <si>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</si>
  <si>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</si>
  <si>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</si>
  <si>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</si>
  <si>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</si>
  <si>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</si>
  <si>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</si>
  <si>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</si>
  <si>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</si>
  <si>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</si>
  <si>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</si>
  <si>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</si>
  <si>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</si>
  <si>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</si>
  <si>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</si>
  <si>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</si>
  <si>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</si>
  <si>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</si>
  <si>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</si>
  <si>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</si>
  <si>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</si>
  <si>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</si>
  <si>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</si>
  <si>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</si>
  <si>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</si>
  <si>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</si>
  <si>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</si>
  <si>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</si>
  <si>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</si>
  <si>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</si>
  <si>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</si>
  <si>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</si>
  <si>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</si>
  <si>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</si>
  <si>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</si>
  <si>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</si>
  <si>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</si>
  <si>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</si>
  <si>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</si>
  <si>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</si>
  <si>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</si>
  <si>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</si>
  <si>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</si>
  <si>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</si>
  <si>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</si>
  <si>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</si>
  <si>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</si>
  <si>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</si>
  <si>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</si>
  <si>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</si>
  <si>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</si>
  <si>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</si>
  <si>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</si>
  <si>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</si>
  <si>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</si>
  <si>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</si>
  <si>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</si>
  <si>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</si>
  <si>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</si>
  <si>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</si>
  <si>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</si>
  <si>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</si>
  <si>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</si>
  <si>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</si>
  <si>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</si>
  <si>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</si>
  <si>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</si>
  <si>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</si>
  <si>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</si>
  <si>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</si>
  <si>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</si>
  <si>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</si>
  <si>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</si>
  <si>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</si>
  <si>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</si>
  <si>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</si>
  <si>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</si>
  <si>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</si>
  <si>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</si>
  <si>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</si>
  <si>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</si>
  <si>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</si>
  <si>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</si>
  <si>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</si>
  <si>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</si>
  <si>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</si>
  <si>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</si>
  <si>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</si>
  <si>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</si>
  <si>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</si>
  <si>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</si>
  <si>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</si>
  <si>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</si>
  <si>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</si>
  <si>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</si>
  <si>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</si>
  <si>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</si>
  <si>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</si>
  <si>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</si>
  <si>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</si>
  <si>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</si>
  <si>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</si>
  <si>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</si>
  <si>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</si>
  <si>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</si>
  <si>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</si>
  <si>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</si>
  <si>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</si>
  <si>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</si>
  <si>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</si>
  <si>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</si>
  <si>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</si>
  <si>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</si>
  <si>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</si>
  <si>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</si>
  <si>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</si>
  <si>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</si>
  <si>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</si>
  <si>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</si>
  <si>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</si>
  <si>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</si>
  <si>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</si>
  <si>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</si>
  <si>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</si>
  <si>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</si>
  <si>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</si>
  <si>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</si>
  <si>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</si>
  <si>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</si>
  <si>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</si>
  <si>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</si>
  <si>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</si>
  <si>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</si>
  <si>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</si>
  <si>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</si>
  <si>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</si>
  <si>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</si>
  <si>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</si>
  <si>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</si>
  <si>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</si>
  <si>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</si>
  <si>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</si>
  <si>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</si>
  <si>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</si>
  <si>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</si>
  <si>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</si>
  <si>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</si>
  <si>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</si>
  <si>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</si>
  <si>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</si>
  <si>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</si>
  <si>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</si>
  <si>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</si>
  <si>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</si>
  <si>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</si>
  <si>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</si>
  <si>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</si>
  <si>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</si>
  <si>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</si>
  <si>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</si>
  <si>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</si>
  <si>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</si>
  <si>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</si>
  <si>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</si>
  <si>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</si>
  <si>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</si>
  <si>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</si>
  <si>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</si>
  <si>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</si>
  <si>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</si>
  <si>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</si>
  <si>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</si>
  <si>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</si>
  <si>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</si>
  <si>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</si>
  <si>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</si>
  <si>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</si>
  <si>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</si>
  <si>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</si>
  <si>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</si>
  <si>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</si>
  <si>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</si>
  <si>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</si>
  <si>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</si>
  <si>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</si>
  <si>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</si>
  <si>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</si>
  <si>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</si>
  <si>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</si>
  <si>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</si>
  <si>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</si>
  <si>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</si>
  <si>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</si>
  <si>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</si>
  <si>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</si>
  <si>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</si>
  <si>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</si>
  <si>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</si>
  <si>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</si>
  <si>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</si>
  <si>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</si>
  <si>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</si>
  <si>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</si>
  <si>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</si>
  <si>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</si>
  <si>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</si>
  <si>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</si>
  <si>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</si>
  <si>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</si>
  <si>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</si>
  <si>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</si>
  <si>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</si>
  <si>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</si>
  <si>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</si>
  <si>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</si>
  <si>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</si>
  <si>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</si>
  <si>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</si>
  <si>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</si>
  <si>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</si>
  <si>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</si>
  <si>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</si>
  <si>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</si>
  <si>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</si>
  <si>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</si>
  <si>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</si>
  <si>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</si>
  <si>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</si>
  <si>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</si>
  <si>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</si>
  <si>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</si>
  <si>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</si>
  <si>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</si>
  <si>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</si>
  <si>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</si>
  <si>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</si>
  <si>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</si>
  <si>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</si>
  <si>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</si>
  <si>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</si>
  <si>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</si>
  <si>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</si>
  <si>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</si>
  <si>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</si>
  <si>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</si>
  <si>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</si>
  <si>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</si>
  <si>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</si>
  <si>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</si>
  <si>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</si>
  <si>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</si>
  <si>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</si>
  <si>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</si>
  <si>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</si>
  <si>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</si>
  <si>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</si>
  <si>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</si>
  <si>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</si>
  <si>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</si>
  <si>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</si>
  <si>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</si>
  <si>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</si>
  <si>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</si>
  <si>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</si>
  <si>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</si>
  <si>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</si>
  <si>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</si>
  <si>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</si>
  <si>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</si>
  <si>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</si>
  <si>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</si>
  <si>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</si>
  <si>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</si>
  <si>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</si>
  <si>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</si>
  <si>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</si>
  <si>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</si>
  <si>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</si>
  <si>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</si>
  <si>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</si>
  <si>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</si>
  <si>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</si>
  <si>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</si>
  <si>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</si>
  <si>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</si>
  <si>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</si>
  <si>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</si>
  <si>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</si>
  <si>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</si>
  <si>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</si>
  <si>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</si>
  <si>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</si>
  <si>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</si>
  <si>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</si>
  <si>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</si>
  <si>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</si>
  <si>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</si>
  <si>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</si>
  <si>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</si>
  <si>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</si>
  <si>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</si>
  <si>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</si>
  <si>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</si>
  <si>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</si>
  <si>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</si>
  <si>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</si>
  <si>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</si>
  <si>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</si>
  <si>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</si>
  <si>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</si>
  <si>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</si>
  <si>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</si>
  <si>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</si>
  <si>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</si>
  <si>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</si>
  <si>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</si>
  <si>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</si>
  <si>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</si>
  <si>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</si>
  <si>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</si>
  <si>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</si>
  <si>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</si>
  <si>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</si>
  <si>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</si>
  <si>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</si>
  <si>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</si>
  <si>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</si>
  <si>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</si>
  <si>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</si>
  <si>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</si>
  <si>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</si>
  <si>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</si>
  <si>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</si>
  <si>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</si>
  <si>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</si>
  <si>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</si>
  <si>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</si>
  <si>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</si>
  <si>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</si>
  <si>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</si>
  <si>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</si>
  <si>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</si>
  <si>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</si>
  <si>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</si>
  <si>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</si>
  <si>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</si>
  <si>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</si>
  <si>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</si>
  <si>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</si>
  <si>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</si>
  <si>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</si>
  <si>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</si>
  <si>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</si>
  <si>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</si>
  <si>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</si>
  <si>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</si>
  <si>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</si>
  <si>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</si>
  <si>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</si>
  <si>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</si>
  <si>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</si>
  <si>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</si>
  <si>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</si>
  <si>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</si>
  <si>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</si>
  <si>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</si>
  <si>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</si>
  <si>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</si>
  <si>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</si>
  <si>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</si>
  <si>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</si>
  <si>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</si>
  <si>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</si>
  <si>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</si>
  <si>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</si>
  <si>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</si>
  <si>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</si>
  <si>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</si>
  <si>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</si>
  <si>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</si>
  <si>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</si>
  <si>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</si>
  <si>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</si>
  <si>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</si>
  <si>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</si>
  <si>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</si>
  <si>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</si>
  <si>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</si>
  <si>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</si>
  <si>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</si>
  <si>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</si>
  <si>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</si>
  <si>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</si>
  <si>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</si>
  <si>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</si>
  <si>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</si>
  <si>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</si>
  <si>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</si>
  <si>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</si>
  <si>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</si>
  <si>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</si>
  <si>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</si>
  <si>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</si>
  <si>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</si>
  <si>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</si>
  <si>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</si>
  <si>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</si>
  <si>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</si>
  <si>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</si>
  <si>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</si>
  <si>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</si>
  <si>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</si>
  <si>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</si>
  <si>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</si>
  <si>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</si>
  <si>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</si>
  <si>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</si>
  <si>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</si>
  <si>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</si>
  <si>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</si>
  <si>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</si>
  <si>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</si>
  <si>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</si>
  <si>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</si>
  <si>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</si>
  <si>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</si>
  <si>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</si>
  <si>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</si>
  <si>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</si>
  <si>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</si>
  <si>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</si>
  <si>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</si>
  <si>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</si>
  <si>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</si>
  <si>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</si>
  <si>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</si>
  <si>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</si>
  <si>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</si>
  <si>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</si>
  <si>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</si>
  <si>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</si>
  <si>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</si>
  <si>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</si>
  <si>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</si>
  <si>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</si>
  <si>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</si>
  <si>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</si>
  <si>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</si>
  <si>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</si>
  <si>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</si>
  <si>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</si>
  <si>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</si>
  <si>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</si>
  <si>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</si>
  <si>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</si>
  <si>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</si>
  <si>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</si>
  <si>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</si>
  <si>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</si>
  <si>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</si>
  <si>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</si>
  <si>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</si>
  <si>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</si>
  <si>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</si>
  <si>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</si>
  <si>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</si>
  <si>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</si>
  <si>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</si>
  <si>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</si>
  <si>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</si>
  <si>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</si>
  <si>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</si>
  <si>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</si>
  <si>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</si>
  <si>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</si>
  <si>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</si>
  <si>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</si>
  <si>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</si>
  <si>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</si>
  <si>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</si>
  <si>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</si>
  <si>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</si>
  <si>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</si>
  <si>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</si>
  <si>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</si>
  <si>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</si>
  <si>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</si>
  <si>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</si>
  <si>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</si>
  <si>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</si>
  <si>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</si>
  <si>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</si>
  <si>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</si>
  <si>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</si>
  <si>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</si>
  <si>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</si>
  <si>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</si>
  <si>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</si>
  <si>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</si>
  <si>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</si>
  <si>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</si>
  <si>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</si>
  <si>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</si>
  <si>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</si>
  <si>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</si>
  <si>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</si>
  <si>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</si>
  <si>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</si>
  <si>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</si>
  <si>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</si>
  <si>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</si>
  <si>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</si>
  <si>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</si>
  <si>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</si>
  <si>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</si>
  <si>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</si>
  <si>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</si>
  <si>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</si>
  <si>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</si>
  <si>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</si>
  <si>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</si>
  <si>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</si>
  <si>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</si>
  <si>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</si>
  <si>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</si>
  <si>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</si>
  <si>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</si>
  <si>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</si>
  <si>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</si>
  <si>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</si>
  <si>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</si>
  <si>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</si>
  <si>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</si>
  <si>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</si>
  <si>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</si>
  <si>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</si>
  <si>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</si>
  <si>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</si>
  <si>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</si>
  <si>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</si>
  <si>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</si>
  <si>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</si>
  <si>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</si>
  <si>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</si>
  <si>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</si>
  <si>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</si>
  <si>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</si>
  <si>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</si>
  <si>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</si>
  <si>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</si>
  <si>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</si>
  <si>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</si>
  <si>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</si>
  <si>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</si>
  <si>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</si>
  <si>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</si>
  <si>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</si>
  <si>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</si>
  <si>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</si>
  <si>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</si>
  <si>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</si>
  <si>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</si>
  <si>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</si>
  <si>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</si>
  <si>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</si>
  <si>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</si>
  <si>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</si>
  <si>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</si>
  <si>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</si>
  <si>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</si>
  <si>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</si>
  <si>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</si>
  <si>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</si>
  <si>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</si>
  <si>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</si>
  <si>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</si>
  <si>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</si>
  <si>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</si>
  <si>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</si>
  <si>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</si>
  <si>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</si>
  <si>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</si>
  <si>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</si>
  <si>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</si>
  <si>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</si>
  <si>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</si>
  <si>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</si>
  <si>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</si>
  <si>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</si>
  <si>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</si>
  <si>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</si>
  <si>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</si>
  <si>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</si>
  <si>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</si>
  <si>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</si>
  <si>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</si>
  <si>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</si>
  <si>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</si>
  <si>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</si>
  <si>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</si>
  <si>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</si>
  <si>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</si>
  <si>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</si>
  <si>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</si>
  <si>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</si>
  <si>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</si>
  <si>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</si>
  <si>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</si>
  <si>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</si>
  <si>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</si>
  <si>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</si>
  <si>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</si>
  <si>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</si>
  <si>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</si>
  <si>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</si>
  <si>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</si>
  <si>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</si>
  <si>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</si>
  <si>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</si>
  <si>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</si>
  <si>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</si>
  <si>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</si>
  <si>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</si>
  <si>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</si>
  <si>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</si>
  <si>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</si>
  <si>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</si>
  <si>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</si>
  <si>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</si>
  <si>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</si>
  <si>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</si>
  <si>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</si>
  <si>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</si>
  <si>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</si>
  <si>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</si>
  <si>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</si>
  <si>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</si>
  <si>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</si>
  <si>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</si>
  <si>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</si>
  <si>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</si>
  <si>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</si>
  <si>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</si>
  <si>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</si>
  <si>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</si>
  <si>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</si>
  <si>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</si>
  <si>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</si>
  <si>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</si>
  <si>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</si>
  <si>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</si>
  <si>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</si>
  <si>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</si>
  <si>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</si>
  <si>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</si>
  <si>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</si>
  <si>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</si>
  <si>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</si>
  <si>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</si>
  <si>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</si>
  <si>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</si>
  <si>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</si>
  <si>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</si>
  <si>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</si>
  <si>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</si>
  <si>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</si>
  <si>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</si>
  <si>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</si>
  <si>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</si>
  <si>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</si>
  <si>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</si>
  <si>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</si>
  <si>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</si>
  <si>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</si>
  <si>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</si>
  <si>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</si>
  <si>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</si>
  <si>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</si>
  <si>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</si>
  <si>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</si>
  <si>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</si>
  <si>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</si>
  <si>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</si>
  <si>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</si>
  <si>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</si>
  <si>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</si>
  <si>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</si>
  <si>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</si>
  <si>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</si>
  <si>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</si>
  <si>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</si>
  <si>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</si>
  <si>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</si>
  <si>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</si>
  <si>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</si>
  <si>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</si>
  <si>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</si>
  <si>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</si>
  <si>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</si>
  <si>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</si>
  <si>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</si>
  <si>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</si>
  <si>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</si>
  <si>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</si>
  <si>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</si>
  <si>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</si>
  <si>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</si>
  <si>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</si>
  <si>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</si>
  <si>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</si>
  <si>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</si>
  <si>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</si>
  <si>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</si>
  <si>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</si>
  <si>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</si>
  <si>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</si>
  <si>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</si>
  <si>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</si>
  <si>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</si>
  <si>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</si>
  <si>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</si>
  <si>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</si>
  <si>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</si>
  <si>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</si>
  <si>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</si>
  <si>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</si>
  <si>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</si>
  <si>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</si>
  <si>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</si>
  <si>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</si>
  <si>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</si>
  <si>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</si>
  <si>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</si>
  <si>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</si>
  <si>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</si>
  <si>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</si>
  <si>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</si>
  <si>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</si>
  <si>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</si>
  <si>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</si>
  <si>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</si>
  <si>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</si>
  <si>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</si>
  <si>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</si>
  <si>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</si>
  <si>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</si>
  <si>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</si>
  <si>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</si>
  <si>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</si>
  <si>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</si>
  <si>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</si>
  <si>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</si>
  <si>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</si>
  <si>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</si>
  <si>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</si>
  <si>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</si>
  <si>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</si>
  <si>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</si>
  <si>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</si>
  <si>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</si>
  <si>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</si>
  <si>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</si>
  <si>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</si>
  <si>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</si>
  <si>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</si>
  <si>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</si>
  <si>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</si>
  <si>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</si>
  <si>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</si>
  <si>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</si>
  <si>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</si>
  <si>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</si>
  <si>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</si>
  <si>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</si>
  <si>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</si>
  <si>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</si>
  <si>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</si>
  <si>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</si>
  <si>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</si>
  <si>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</si>
  <si>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</si>
  <si>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</si>
  <si>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</si>
  <si>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</si>
  <si>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</si>
  <si>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</si>
  <si>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</si>
  <si>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</si>
  <si>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</si>
  <si>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</si>
  <si>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</si>
  <si>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</si>
  <si>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</si>
  <si>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</si>
  <si>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</si>
  <si>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</si>
  <si>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</si>
  <si>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</si>
  <si>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</si>
  <si>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</si>
  <si>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</si>
  <si>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</si>
  <si>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</si>
  <si>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</si>
  <si>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</si>
  <si>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</si>
  <si>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</si>
  <si>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</si>
  <si>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</si>
  <si>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</si>
  <si>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</si>
  <si>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</si>
  <si>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</si>
  <si>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</si>
  <si>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</si>
  <si>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</si>
  <si>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</si>
  <si>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</si>
  <si>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</si>
  <si>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</si>
  <si>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</si>
  <si>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</si>
  <si>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</si>
  <si>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</si>
  <si>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</si>
  <si>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</si>
  <si>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</si>
  <si>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</si>
  <si>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</si>
  <si>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</si>
  <si>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</si>
  <si>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</si>
  <si>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</si>
  <si>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</si>
  <si>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</si>
  <si>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</si>
  <si>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</si>
  <si>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</si>
  <si>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</si>
  <si>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</si>
  <si>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</si>
  <si>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</si>
  <si>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</si>
  <si>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</si>
  <si>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</si>
  <si>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</si>
  <si>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</si>
  <si>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</si>
  <si>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</si>
  <si>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</si>
  <si>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</si>
  <si>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</si>
  <si>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</si>
  <si>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</si>
  <si>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</si>
  <si>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</si>
  <si>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</si>
  <si>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</si>
  <si>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</si>
  <si>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</si>
  <si>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</si>
  <si>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</si>
  <si>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</si>
  <si>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</si>
  <si>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</si>
  <si>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</si>
  <si>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</si>
  <si>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</si>
  <si>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</si>
  <si>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</si>
  <si>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</si>
  <si>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</si>
  <si>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</si>
  <si>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</si>
  <si>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</si>
  <si>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</si>
  <si>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</si>
  <si>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</si>
  <si>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</si>
  <si>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</si>
  <si>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</si>
  <si>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</si>
  <si>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</si>
  <si>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</si>
  <si>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</si>
  <si>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</si>
  <si>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</si>
  <si>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</si>
  <si>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</si>
  <si>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</si>
  <si>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</si>
  <si>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</si>
  <si>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</si>
  <si>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</si>
  <si>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</si>
  <si>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</si>
  <si>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</si>
  <si>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</si>
  <si>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</si>
  <si>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</si>
  <si>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</si>
  <si>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</si>
  <si>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</si>
  <si>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</si>
  <si>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</si>
  <si>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</si>
  <si>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</si>
  <si>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</si>
  <si>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</si>
  <si>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</si>
  <si>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</si>
  <si>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</si>
  <si>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</si>
  <si>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</si>
  <si>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</si>
  <si>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</si>
  <si>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</si>
  <si>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</si>
  <si>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</si>
  <si>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</si>
  <si>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</si>
  <si>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</si>
  <si>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</si>
  <si>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</si>
  <si>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</si>
  <si>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</si>
  <si>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</si>
  <si>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</si>
  <si>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</si>
  <si>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</si>
  <si>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</si>
  <si>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</si>
  <si>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</si>
  <si>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</si>
  <si>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</si>
  <si>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</si>
  <si>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</si>
  <si>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</si>
  <si>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</si>
  <si>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</si>
  <si>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</si>
  <si>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</si>
  <si>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</si>
  <si>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</si>
  <si>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</si>
  <si>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</si>
  <si>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</si>
  <si>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</si>
  <si>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</si>
  <si>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</si>
  <si>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</si>
  <si>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</si>
  <si>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</si>
  <si>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</si>
  <si>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</si>
  <si>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</si>
  <si>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</si>
  <si>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</si>
  <si>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</si>
  <si>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</si>
  <si>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</si>
  <si>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</si>
  <si>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</si>
  <si>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</si>
  <si>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</si>
  <si>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</si>
  <si>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</si>
  <si>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</si>
  <si>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</si>
  <si>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</si>
  <si>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</si>
  <si>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</si>
  <si>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</si>
  <si>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</si>
  <si>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</si>
  <si>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</si>
  <si>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</si>
  <si>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</si>
  <si>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</si>
  <si>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</si>
  <si>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</si>
  <si>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</si>
  <si>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</si>
  <si>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</si>
  <si>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</si>
  <si>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</si>
  <si>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</si>
  <si>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</si>
  <si>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</si>
  <si>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</si>
  <si>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</si>
  <si>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</si>
  <si>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</si>
  <si>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</si>
  <si>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</si>
  <si>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</si>
  <si>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</si>
  <si>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</si>
  <si>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</si>
  <si>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</si>
  <si>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</si>
  <si>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</si>
  <si>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</si>
  <si>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</si>
  <si>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</si>
  <si>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</si>
  <si>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</si>
  <si>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</si>
  <si>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</si>
  <si>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</si>
  <si>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</si>
  <si>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</si>
  <si>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</si>
  <si>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</si>
  <si>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</si>
  <si>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</si>
  <si>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</si>
  <si>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</si>
  <si>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</si>
  <si>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</si>
  <si>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</si>
  <si>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</si>
  <si>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</si>
  <si>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</si>
  <si>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</si>
  <si>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</si>
  <si>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</si>
  <si>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</si>
  <si>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</si>
  <si>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</si>
  <si>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</si>
  <si>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</si>
  <si>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</si>
  <si>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</si>
  <si>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</si>
  <si>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</si>
  <si>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</si>
  <si>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</si>
  <si>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</si>
  <si>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</si>
  <si>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</si>
  <si>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</si>
  <si>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</si>
  <si>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</si>
  <si>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</si>
  <si>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</si>
  <si>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</si>
  <si>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</si>
  <si>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</si>
  <si>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</si>
  <si>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</si>
  <si>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</si>
  <si>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</si>
  <si>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</si>
  <si>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</si>
  <si>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</si>
  <si>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</si>
  <si>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</si>
  <si>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</si>
  <si>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</si>
  <si>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</si>
  <si>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</si>
  <si>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</si>
  <si>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</si>
  <si>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</si>
  <si>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</si>
  <si>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</si>
  <si>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</si>
  <si>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</si>
  <si>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</si>
  <si>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</si>
  <si>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</si>
  <si>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</si>
  <si>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</si>
  <si>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</si>
  <si>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</si>
  <si>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</si>
  <si>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</si>
  <si>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</si>
  <si>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</si>
  <si>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</si>
  <si>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</si>
  <si>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</si>
  <si>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</si>
  <si>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</si>
  <si>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</si>
  <si>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</si>
  <si>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</si>
  <si>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</si>
  <si>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</si>
  <si>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</si>
  <si>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</si>
  <si>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</si>
  <si>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</si>
  <si>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</si>
  <si>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</si>
  <si>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</si>
  <si>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</si>
  <si>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</si>
  <si>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</si>
  <si>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</si>
  <si>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</si>
  <si>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</si>
  <si>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</si>
  <si>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</si>
  <si>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</si>
  <si>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</si>
  <si>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</si>
  <si>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</si>
  <si>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</si>
  <si>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</si>
  <si>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</si>
  <si>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</si>
  <si>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</si>
  <si>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</si>
  <si>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</si>
  <si>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</si>
  <si>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</si>
  <si>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</si>
  <si>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</si>
  <si>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</si>
  <si>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</si>
  <si>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</si>
  <si>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</si>
  <si>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</si>
  <si>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</si>
  <si>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</si>
  <si>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</si>
  <si>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</si>
  <si>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</si>
  <si>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</si>
  <si>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</si>
  <si>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</si>
  <si>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</si>
  <si>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</si>
  <si>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</si>
  <si>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</si>
  <si>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</si>
  <si>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</si>
  <si>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</si>
  <si>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</si>
  <si>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</si>
  <si>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</si>
  <si>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</si>
  <si>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</si>
  <si>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</si>
  <si>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</si>
  <si>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</si>
  <si>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</si>
  <si>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</si>
  <si>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</si>
  <si>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</si>
  <si>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</si>
  <si>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</si>
  <si>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</si>
  <si>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</si>
  <si>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</si>
  <si>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</si>
  <si>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</si>
  <si>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</si>
  <si>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</si>
  <si>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</si>
  <si>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</si>
  <si>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</si>
  <si>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</si>
  <si>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</si>
  <si>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</si>
  <si>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</si>
  <si>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</si>
  <si>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</si>
  <si>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</si>
  <si>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</si>
  <si>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</si>
  <si>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</si>
  <si>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</si>
  <si>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</si>
  <si>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</si>
  <si>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</si>
  <si>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</si>
  <si>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</si>
  <si>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</si>
  <si>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</si>
  <si>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</si>
  <si>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</si>
  <si>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</si>
  <si>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</si>
  <si>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</si>
  <si>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</si>
  <si>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</si>
  <si>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</si>
  <si>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</si>
  <si>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</si>
  <si>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</si>
  <si>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</si>
  <si>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</si>
  <si>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</si>
  <si>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</si>
  <si>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</si>
  <si>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</si>
  <si>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</si>
  <si>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</si>
  <si>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</si>
  <si>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</si>
  <si>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</si>
  <si>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</si>
  <si>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</si>
  <si>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</si>
  <si>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</si>
  <si>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</si>
  <si>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</si>
  <si>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</si>
  <si>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</si>
  <si>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</si>
  <si>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</si>
  <si>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</si>
  <si>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</si>
  <si>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</si>
  <si>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</si>
  <si>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</si>
  <si>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</si>
  <si>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</si>
  <si>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</si>
  <si>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</si>
  <si>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</si>
  <si>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</si>
  <si>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</si>
  <si>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</si>
  <si>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</si>
  <si>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</si>
  <si>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</si>
  <si>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</si>
  <si>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</si>
  <si>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</si>
  <si>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</si>
  <si>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</si>
  <si>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</si>
  <si>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</si>
  <si>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</si>
  <si>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</si>
  <si>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</si>
  <si>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</si>
  <si>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</si>
  <si>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</si>
  <si>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</si>
  <si>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</si>
  <si>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</si>
  <si>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</si>
  <si>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</si>
  <si>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</si>
  <si>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</si>
  <si>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</si>
  <si>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</si>
  <si>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</si>
  <si>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</si>
  <si>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</si>
  <si>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</si>
  <si>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</si>
  <si>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</si>
  <si>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</si>
  <si>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</si>
  <si>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</si>
  <si>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</si>
  <si>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</si>
  <si>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</si>
  <si>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</si>
  <si>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</si>
  <si>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</si>
  <si>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</si>
  <si>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</si>
  <si>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</si>
  <si>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</si>
  <si>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</si>
  <si>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</si>
  <si>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</si>
  <si>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</si>
  <si>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</si>
  <si>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</si>
  <si>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</si>
  <si>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</si>
  <si>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</si>
  <si>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</si>
  <si>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</si>
  <si>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</si>
  <si>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</si>
  <si>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</si>
  <si>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</si>
  <si>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</si>
  <si>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</si>
  <si>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</si>
  <si>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</si>
  <si>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</si>
  <si>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</si>
  <si>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</si>
  <si>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</si>
  <si>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</si>
  <si>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</si>
  <si>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</si>
  <si>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</si>
  <si>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</si>
  <si>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</si>
  <si>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</si>
  <si>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</si>
  <si>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</si>
  <si>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</si>
  <si>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</si>
  <si>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</si>
  <si>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</si>
  <si>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</si>
  <si>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</si>
  <si>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</si>
  <si>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</si>
  <si>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</si>
  <si>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</si>
  <si>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</si>
  <si>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</si>
  <si>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</si>
  <si>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</si>
  <si>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</si>
  <si>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</si>
  <si>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</si>
  <si>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</si>
  <si>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</si>
  <si>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</si>
  <si>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</si>
  <si>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</si>
  <si>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</si>
  <si>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</si>
  <si>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</si>
  <si>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</si>
  <si>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</si>
  <si>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</si>
  <si>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</si>
  <si>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</si>
  <si>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</si>
  <si>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</si>
  <si>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</si>
  <si>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</si>
  <si>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</si>
  <si>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</si>
  <si>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</si>
  <si>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</si>
  <si>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</si>
  <si>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</si>
  <si>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</si>
  <si>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</si>
  <si>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</si>
  <si>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</si>
  <si>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</si>
  <si>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</si>
  <si>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</si>
  <si>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</si>
  <si>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</si>
  <si>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</si>
  <si>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</si>
  <si>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</si>
  <si>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</si>
  <si>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</si>
  <si>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</si>
  <si>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</si>
  <si>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</si>
  <si>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</si>
  <si>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</si>
  <si>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</si>
  <si>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</si>
  <si>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</si>
  <si>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</si>
  <si>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</si>
  <si>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</si>
  <si>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</si>
  <si>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</si>
  <si>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</si>
  <si>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</si>
  <si>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</si>
  <si>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</si>
  <si>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</si>
  <si>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</si>
  <si>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</si>
  <si>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</si>
  <si>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</si>
  <si>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</si>
  <si>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</si>
  <si>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</si>
  <si>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</si>
  <si>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</si>
  <si>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</si>
  <si>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</si>
  <si>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</si>
  <si>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</si>
  <si>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</si>
  <si>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</si>
  <si>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</si>
  <si>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</si>
  <si>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</si>
  <si>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</si>
  <si>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</si>
  <si>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</si>
  <si>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</si>
  <si>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</si>
  <si>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</si>
  <si>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</si>
  <si>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</si>
  <si>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</si>
  <si>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</si>
  <si>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</si>
  <si>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</si>
  <si>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</si>
  <si>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</si>
  <si>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</si>
  <si>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</si>
  <si>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</si>
  <si>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</si>
  <si>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</si>
  <si>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</si>
  <si>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</si>
  <si>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</si>
  <si>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</si>
  <si>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</si>
  <si>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</si>
  <si>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</si>
  <si>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</si>
  <si>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</si>
  <si>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</si>
  <si>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</si>
  <si>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</si>
  <si>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</si>
  <si>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</si>
  <si>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</si>
  <si>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</si>
  <si>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</si>
  <si>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</si>
  <si>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</si>
  <si>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</si>
  <si>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</si>
  <si>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</si>
  <si>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</si>
  <si>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</si>
  <si>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</si>
  <si>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</si>
  <si>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</si>
  <si>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</si>
  <si>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</si>
  <si>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</si>
  <si>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</si>
  <si>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</si>
  <si>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</si>
  <si>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</si>
  <si>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</si>
  <si>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</si>
  <si>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</si>
  <si>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</si>
  <si>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</si>
  <si>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</si>
  <si>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</si>
  <si>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</si>
  <si>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</si>
  <si>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</si>
  <si>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</si>
  <si>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</si>
  <si>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</si>
  <si>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</si>
  <si>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</si>
  <si>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</si>
  <si>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</si>
  <si>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</si>
  <si>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</si>
  <si>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</si>
  <si>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</si>
  <si>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</si>
  <si>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</si>
  <si>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</si>
  <si>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</si>
  <si>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</si>
  <si>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</si>
  <si>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</si>
  <si>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</si>
  <si>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</si>
  <si>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</si>
  <si>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</si>
  <si>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</si>
  <si>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</si>
  <si>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</si>
  <si>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</si>
  <si>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</si>
  <si>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</si>
  <si>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</si>
  <si>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</si>
  <si>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</si>
  <si>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</si>
  <si>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</si>
  <si>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</si>
  <si>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</si>
  <si>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</si>
  <si>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</si>
  <si>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</si>
  <si>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</si>
  <si>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</si>
  <si>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</si>
  <si>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</si>
  <si>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</si>
  <si>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</si>
  <si>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</si>
  <si>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</si>
  <si>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</si>
  <si>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</si>
  <si>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</si>
  <si>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</si>
  <si>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</si>
  <si>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</si>
  <si>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</si>
  <si>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</si>
  <si>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</si>
  <si>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</si>
  <si>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</si>
  <si>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</si>
  <si>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</si>
  <si>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</si>
  <si>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</si>
  <si>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</si>
  <si>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</si>
  <si>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</si>
  <si>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</si>
  <si>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</si>
  <si>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</si>
  <si>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</si>
  <si>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</si>
  <si>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</si>
  <si>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</si>
  <si>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</si>
  <si>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</si>
  <si>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</si>
  <si>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</si>
  <si>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</si>
  <si>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</si>
  <si>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</si>
  <si>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</si>
  <si>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</si>
  <si>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</si>
  <si>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</si>
  <si>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</si>
  <si>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</si>
  <si>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</si>
  <si>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</si>
  <si>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</si>
  <si>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</si>
  <si>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</si>
  <si>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</si>
  <si>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</si>
  <si>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</si>
  <si>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</si>
  <si>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</si>
  <si>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</si>
  <si>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</si>
  <si>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</si>
  <si>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</si>
  <si>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</si>
  <si>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</si>
  <si>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</si>
  <si>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</si>
  <si>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</si>
  <si>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</si>
  <si>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</si>
  <si>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</si>
  <si>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</si>
  <si>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</si>
  <si>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</si>
  <si>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</si>
  <si>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</si>
  <si>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</si>
  <si>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</si>
  <si>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</si>
  <si>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</si>
  <si>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</si>
  <si>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</si>
  <si>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</si>
  <si>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</si>
  <si>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</si>
  <si>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</si>
  <si>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</si>
  <si>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</si>
  <si>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</si>
  <si>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</si>
  <si>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</si>
  <si>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</si>
  <si>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</si>
  <si>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</si>
  <si>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</si>
  <si>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</si>
  <si>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</si>
  <si>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</si>
  <si>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</si>
  <si>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</si>
  <si>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</si>
  <si>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</si>
  <si>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</si>
  <si>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</si>
  <si>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</si>
  <si>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</si>
  <si>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</si>
  <si>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</si>
  <si>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</si>
  <si>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</si>
  <si>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</si>
  <si>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</si>
  <si>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</si>
  <si>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</si>
  <si>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</si>
  <si>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</si>
  <si>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</si>
  <si>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</si>
  <si>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</si>
  <si>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</si>
  <si>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</si>
  <si>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</si>
  <si>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</si>
  <si>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</si>
  <si>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</si>
  <si>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</si>
  <si>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</si>
  <si>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</si>
  <si>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</si>
  <si>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</si>
  <si>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</si>
  <si>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</si>
  <si>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</si>
  <si>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</si>
  <si>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</si>
  <si>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</si>
  <si>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</si>
  <si>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</si>
  <si>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</si>
  <si>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</si>
  <si>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</si>
  <si>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</si>
  <si>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</si>
  <si>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</si>
  <si>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</si>
  <si>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</si>
  <si>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</si>
  <si>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</si>
  <si>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</si>
  <si>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</si>
  <si>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</si>
  <si>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</si>
  <si>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</si>
  <si>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</si>
  <si>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</si>
  <si>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</si>
  <si>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</si>
  <si>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</si>
  <si>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</si>
  <si>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</si>
  <si>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</si>
  <si>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</si>
  <si>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</si>
  <si>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</si>
  <si>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</si>
  <si>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</si>
  <si>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</si>
  <si>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</si>
  <si>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</si>
  <si>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</si>
  <si>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</si>
  <si>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</si>
  <si>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</si>
  <si>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</si>
  <si>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</si>
  <si>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</si>
  <si>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</si>
  <si>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</si>
  <si>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</si>
  <si>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</si>
  <si>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</si>
  <si>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</si>
  <si>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</si>
  <si>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</si>
  <si>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</si>
  <si>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</si>
  <si>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</si>
  <si>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</si>
  <si>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</si>
  <si>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</si>
  <si>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</si>
  <si>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</si>
  <si>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</si>
  <si>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</si>
  <si>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</si>
  <si>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</si>
  <si>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</si>
  <si>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</si>
  <si>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</si>
  <si>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</si>
  <si>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</si>
  <si>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</si>
  <si>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</si>
  <si>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</si>
  <si>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</si>
  <si>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</si>
  <si>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</si>
  <si>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</si>
  <si>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</si>
  <si>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</si>
  <si>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</si>
  <si>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</si>
  <si>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</si>
  <si>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</si>
  <si>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</si>
  <si>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</si>
  <si>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</si>
  <si>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</si>
  <si>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</si>
  <si>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</si>
  <si>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</si>
  <si>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</si>
  <si>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</si>
  <si>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</si>
  <si>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</si>
  <si>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</si>
  <si>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</si>
  <si>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</si>
  <si>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</si>
  <si>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</si>
  <si>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</si>
  <si>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</si>
  <si>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</si>
  <si>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</si>
  <si>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</si>
  <si>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</si>
  <si>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</si>
  <si>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</si>
  <si>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</si>
  <si>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</si>
  <si>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</si>
  <si>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</si>
  <si>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</si>
  <si>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</si>
  <si>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</si>
  <si>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</si>
  <si>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</si>
  <si>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</si>
  <si>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</si>
  <si>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</si>
  <si>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</si>
  <si>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</si>
  <si>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</si>
  <si>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</si>
  <si>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</si>
  <si>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</si>
  <si>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</si>
  <si>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</si>
  <si>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</si>
  <si>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</si>
  <si>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</si>
  <si>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</si>
  <si>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</si>
  <si>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</si>
  <si>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</si>
  <si>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</si>
  <si>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</si>
  <si>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</si>
  <si>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</si>
  <si>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</si>
  <si>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</si>
  <si>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</si>
  <si>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</si>
  <si>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</si>
  <si>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</si>
  <si>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</si>
  <si>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</si>
  <si>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</si>
  <si>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</si>
  <si>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</si>
  <si>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</si>
  <si>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</si>
  <si>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</si>
  <si>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</si>
  <si>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</si>
  <si>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</si>
  <si>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</si>
  <si>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</si>
  <si>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</si>
  <si>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</si>
  <si>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</si>
  <si>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</si>
  <si>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</si>
  <si>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</si>
  <si>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</si>
  <si>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</si>
  <si>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</si>
  <si>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</si>
  <si>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</si>
  <si>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</si>
  <si>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</si>
  <si>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</si>
  <si>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</si>
  <si>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</si>
  <si>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</si>
  <si>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</si>
  <si>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</si>
  <si>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</si>
  <si>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</si>
  <si>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</si>
  <si>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</si>
  <si>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</si>
  <si>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</si>
  <si>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</si>
  <si>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</si>
  <si>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</si>
  <si>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</si>
  <si>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</si>
  <si>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</si>
  <si>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</si>
  <si>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</si>
  <si>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</si>
  <si>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</si>
  <si>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</si>
  <si>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</si>
  <si>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</si>
  <si>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</si>
  <si>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</si>
  <si>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</si>
  <si>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</si>
  <si>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</si>
  <si>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</si>
  <si>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</si>
  <si>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</si>
  <si>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</si>
  <si>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</si>
  <si>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</si>
  <si>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</si>
  <si>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</si>
  <si>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</si>
  <si>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</si>
  <si>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</si>
  <si>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</si>
  <si>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</si>
  <si>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</si>
  <si>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</si>
  <si>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</si>
  <si>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</si>
  <si>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</si>
  <si>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</si>
  <si>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</si>
  <si>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</si>
  <si>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</si>
  <si>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</si>
  <si>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</si>
  <si>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</si>
  <si>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</si>
  <si>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</si>
  <si>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</si>
  <si>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</si>
  <si>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</si>
  <si>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</si>
  <si>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</si>
  <si>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</si>
  <si>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</si>
  <si>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</si>
  <si>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</si>
  <si>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</si>
  <si>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</si>
  <si>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</si>
  <si>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</si>
  <si>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</si>
  <si>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</si>
  <si>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</si>
  <si>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</si>
  <si>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</si>
  <si>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</si>
  <si>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</si>
  <si>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</si>
  <si>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</si>
  <si>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</si>
  <si>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</si>
  <si>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</si>
  <si>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</si>
  <si>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</si>
  <si>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</si>
  <si>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</si>
  <si>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</si>
  <si>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</si>
  <si>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</si>
  <si>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</si>
  <si>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</si>
  <si>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</si>
  <si>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</si>
  <si>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</si>
  <si>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</si>
  <si>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</si>
  <si>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</si>
  <si>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</si>
  <si>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</si>
  <si>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</si>
  <si>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</si>
  <si>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</si>
  <si>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</si>
  <si>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</si>
  <si>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</si>
  <si>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</si>
  <si>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</si>
  <si>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</si>
  <si>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</si>
  <si>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</si>
  <si>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</si>
  <si>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</si>
  <si>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</si>
  <si>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</si>
  <si>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</si>
  <si>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</si>
  <si>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</si>
  <si>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</si>
  <si>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</si>
  <si>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</si>
  <si>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</si>
  <si>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</si>
  <si>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</si>
  <si>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</si>
  <si>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</si>
  <si>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</si>
  <si>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</si>
  <si>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</si>
  <si>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</si>
  <si>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</si>
  <si>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</si>
  <si>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</si>
  <si>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</si>
  <si>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</si>
  <si>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</si>
  <si>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</si>
  <si>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</si>
  <si>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</si>
  <si>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</si>
  <si>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</si>
  <si>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</si>
  <si>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</si>
  <si>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</si>
  <si>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</si>
  <si>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</si>
  <si>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</si>
  <si>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</si>
  <si>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</si>
  <si>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</si>
  <si>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</si>
  <si>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</si>
  <si>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</si>
  <si>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</si>
  <si>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</si>
  <si>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</si>
  <si>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</si>
  <si>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</si>
  <si>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</si>
  <si>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</si>
  <si>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</si>
  <si>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</si>
  <si>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</si>
  <si>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</si>
  <si>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</si>
  <si>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</si>
  <si>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</si>
  <si>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</si>
  <si>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</si>
  <si>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</si>
  <si>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</si>
  <si>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</si>
  <si>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</si>
  <si>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</si>
  <si>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</si>
  <si>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</si>
  <si>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</si>
  <si>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</si>
  <si>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</si>
  <si>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</si>
  <si>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</si>
  <si>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</si>
  <si>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</si>
  <si>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</si>
  <si>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</si>
  <si>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</si>
  <si>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</si>
  <si>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</si>
  <si>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</si>
  <si>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</si>
  <si>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</si>
  <si>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</si>
  <si>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</si>
  <si>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</si>
  <si>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</si>
  <si>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</si>
  <si>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</si>
  <si>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</si>
  <si>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</si>
  <si>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</si>
  <si>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</si>
  <si>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</si>
  <si>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</si>
  <si>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</si>
  <si>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</si>
  <si>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</si>
  <si>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</si>
  <si>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</si>
  <si>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</si>
  <si>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</si>
  <si>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</si>
  <si>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</si>
  <si>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</si>
  <si>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</si>
  <si>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</si>
  <si>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</si>
  <si>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</si>
  <si>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</si>
  <si>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</si>
  <si>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</si>
  <si>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</si>
  <si>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</si>
  <si>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</si>
  <si>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</si>
  <si>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</si>
  <si>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</si>
  <si>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</si>
  <si>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</si>
  <si>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</si>
  <si>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</si>
  <si>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</si>
  <si>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</si>
  <si>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</si>
  <si>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</si>
  <si>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</si>
  <si>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</si>
  <si>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</si>
  <si>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</si>
  <si>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</si>
  <si>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</si>
  <si>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</si>
  <si>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</si>
  <si>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</si>
  <si>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</si>
  <si>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</si>
  <si>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</si>
  <si>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</si>
  <si>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</si>
  <si>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</si>
  <si>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</si>
  <si>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</si>
  <si>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</si>
  <si>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</si>
  <si>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</si>
  <si>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</si>
  <si>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</si>
  <si>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</si>
  <si>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</si>
  <si>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</si>
  <si>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</si>
  <si>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</si>
  <si>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</si>
  <si>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</si>
  <si>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</si>
  <si>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</si>
  <si>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</si>
  <si>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</si>
  <si>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</si>
  <si>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</si>
  <si>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</si>
  <si>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</si>
  <si>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</si>
  <si>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</si>
  <si>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</si>
  <si>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</si>
  <si>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</si>
  <si>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</si>
  <si>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</si>
  <si>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</si>
  <si>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</si>
  <si>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</si>
  <si>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</si>
  <si>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</si>
  <si>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</si>
  <si>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</si>
  <si>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</si>
  <si>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</si>
  <si>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</si>
  <si>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</si>
  <si>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</si>
  <si>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</si>
  <si>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</si>
  <si>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</si>
  <si>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</si>
  <si>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</si>
  <si>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</si>
  <si>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</si>
  <si>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</si>
  <si>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</si>
  <si>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</si>
  <si>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</si>
  <si>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</si>
  <si>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</si>
  <si>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</si>
  <si>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</si>
  <si>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</si>
  <si>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</si>
  <si>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</si>
  <si>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</si>
  <si>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</si>
  <si>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</si>
  <si>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</si>
  <si>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</si>
  <si>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</si>
  <si>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</si>
  <si>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</si>
  <si>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</si>
  <si>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</si>
  <si>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</si>
  <si>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</si>
  <si>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</si>
  <si>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</si>
  <si>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</si>
  <si>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</si>
  <si>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</si>
  <si>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</si>
  <si>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</si>
  <si>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</si>
  <si>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</si>
  <si>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</si>
  <si>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</si>
  <si>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</si>
  <si>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</si>
  <si>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</si>
  <si>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</si>
  <si>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</si>
  <si>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</si>
  <si>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</si>
  <si>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</si>
  <si>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</si>
  <si>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</si>
  <si>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</si>
  <si>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</si>
  <si>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</si>
  <si>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</si>
  <si>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</si>
  <si>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</si>
  <si>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</si>
  <si>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</si>
  <si>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</si>
  <si>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</si>
  <si>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</si>
  <si>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</si>
  <si>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</si>
  <si>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</si>
  <si>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</si>
  <si>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</si>
  <si>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</si>
  <si>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</si>
  <si>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</si>
  <si>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</si>
  <si>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</si>
  <si>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</si>
  <si>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</si>
  <si>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</si>
  <si>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</si>
  <si>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</si>
  <si>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</si>
  <si>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</si>
  <si>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</si>
  <si>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</si>
  <si>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</si>
  <si>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</si>
  <si>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</si>
  <si>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</si>
  <si>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</si>
  <si>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</si>
  <si>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</si>
  <si>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</si>
  <si>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</si>
  <si>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</si>
  <si>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</si>
  <si>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</si>
  <si>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</si>
  <si>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</si>
  <si>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</si>
  <si>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</si>
  <si>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</si>
  <si>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</si>
  <si>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</si>
  <si>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</si>
  <si>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</si>
  <si>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</si>
  <si>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</si>
  <si>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</si>
  <si>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</si>
  <si>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</si>
  <si>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</si>
  <si>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</si>
  <si>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</si>
  <si>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</si>
  <si>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</si>
  <si>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</si>
  <si>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</si>
  <si>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</si>
  <si>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</si>
  <si>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</si>
  <si>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</si>
  <si>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</si>
  <si>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</si>
  <si>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</si>
  <si>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</si>
  <si>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</si>
  <si>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</si>
  <si>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</si>
  <si>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</si>
  <si>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</si>
  <si>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</si>
  <si>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</si>
  <si>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</si>
  <si>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</si>
  <si>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</si>
  <si>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</si>
  <si>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</si>
  <si>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</si>
  <si>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</si>
  <si>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</si>
  <si>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</si>
  <si>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</si>
  <si>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</si>
  <si>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</si>
  <si>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</si>
  <si>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</si>
  <si>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</si>
  <si>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</si>
  <si>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</si>
  <si>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</si>
  <si>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</si>
  <si>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</si>
  <si>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</si>
  <si>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</si>
  <si>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</si>
  <si>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</si>
  <si>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</si>
  <si>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</si>
  <si>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</si>
  <si>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</si>
  <si>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</si>
  <si>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</si>
  <si>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</si>
  <si>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</si>
  <si>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</si>
  <si>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</si>
  <si>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</si>
  <si>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</si>
  <si>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</si>
  <si>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</si>
  <si>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</si>
  <si>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</si>
  <si>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</si>
  <si>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</si>
  <si>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</si>
  <si>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</si>
  <si>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</si>
  <si>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</si>
  <si>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</si>
  <si>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</si>
  <si>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</si>
  <si>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</si>
  <si>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</si>
  <si>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</si>
  <si>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</si>
  <si>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</si>
  <si>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</si>
  <si>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</si>
  <si>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</si>
  <si>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</si>
  <si>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</si>
  <si>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</si>
  <si>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</si>
  <si>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</si>
  <si>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</si>
  <si>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</si>
  <si>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</si>
  <si>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</si>
  <si>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</si>
  <si>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</si>
  <si>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</si>
  <si>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</si>
  <si>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</si>
  <si>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</si>
  <si>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</si>
  <si>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</si>
  <si>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</si>
  <si>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</si>
  <si>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</si>
  <si>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</si>
  <si>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</si>
  <si>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</si>
  <si>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</si>
  <si>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</si>
  <si>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</si>
  <si>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</si>
  <si>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</si>
  <si>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</si>
  <si>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</si>
  <si>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</si>
  <si>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</si>
  <si>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</si>
  <si>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</si>
  <si>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</si>
  <si>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</si>
  <si>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</si>
  <si>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</si>
  <si>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</si>
  <si>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</si>
  <si>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</si>
  <si>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</si>
  <si>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</si>
  <si>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</si>
  <si>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</si>
  <si>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</si>
  <si>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</si>
  <si>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</si>
  <si>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</si>
  <si>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</si>
  <si>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</si>
  <si>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</si>
  <si>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</si>
  <si>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</si>
  <si>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</si>
  <si>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</si>
  <si>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</si>
  <si>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</si>
  <si>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</si>
  <si>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</si>
  <si>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</si>
  <si>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</si>
  <si>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</si>
  <si>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</si>
  <si>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</si>
  <si>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</si>
  <si>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</si>
  <si>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</si>
  <si>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</si>
  <si>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</si>
  <si>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</si>
  <si>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</si>
  <si>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</si>
  <si>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</si>
  <si>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</si>
  <si>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</si>
  <si>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</si>
  <si>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</si>
  <si>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</si>
  <si>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</si>
  <si>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</si>
  <si>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</si>
  <si>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</si>
  <si>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</si>
  <si>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</si>
  <si>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</si>
  <si>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</si>
  <si>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</si>
  <si>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</si>
  <si>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</si>
  <si>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</si>
  <si>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</si>
  <si>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</si>
  <si>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</si>
  <si>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</si>
  <si>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</si>
  <si>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</si>
  <si>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</si>
  <si>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</si>
  <si>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</si>
  <si>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</si>
  <si>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</si>
  <si>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</si>
  <si>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</si>
  <si>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</si>
  <si>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</si>
  <si>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</si>
  <si>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</si>
  <si>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</si>
  <si>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</si>
  <si>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</si>
  <si>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</si>
  <si>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</si>
  <si>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</si>
  <si>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</si>
  <si>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</si>
  <si>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</si>
  <si>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</si>
  <si>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</si>
  <si>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</si>
  <si>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</si>
  <si>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</si>
  <si>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</si>
  <si>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</si>
  <si>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</si>
  <si>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</si>
  <si>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</si>
  <si>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</si>
  <si>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</si>
  <si>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</si>
  <si>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</si>
  <si>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</si>
  <si>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</si>
  <si>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</si>
  <si>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</si>
  <si>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</si>
  <si>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</si>
  <si>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</si>
  <si>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</si>
  <si>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</si>
  <si>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</si>
  <si>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</si>
  <si>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</si>
  <si>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</si>
  <si>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</si>
  <si>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</si>
  <si>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</si>
  <si>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</si>
  <si>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</si>
  <si>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</si>
  <si>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</si>
  <si>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</si>
  <si>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</si>
  <si>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</si>
  <si>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</si>
  <si>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</si>
  <si>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</si>
  <si>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</si>
  <si>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</si>
  <si>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</si>
  <si>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</si>
  <si>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</si>
  <si>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</si>
  <si>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</si>
  <si>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</si>
  <si>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</si>
  <si>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</si>
  <si>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</si>
  <si>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</si>
  <si>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</si>
  <si>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</si>
  <si>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</si>
  <si>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</si>
  <si>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</si>
  <si>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</si>
  <si>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</si>
  <si>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</si>
  <si>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</si>
  <si>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</si>
  <si>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</si>
  <si>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</si>
  <si>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</si>
  <si>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</si>
  <si>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</si>
  <si>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</si>
  <si>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</si>
  <si>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</si>
  <si>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</si>
  <si>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</si>
  <si>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</si>
  <si>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</si>
  <si>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</si>
  <si>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</si>
  <si>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</si>
  <si>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</si>
  <si>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</si>
  <si>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</si>
  <si>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</si>
  <si>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</si>
  <si>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</si>
  <si>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</si>
  <si>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</si>
  <si>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</si>
  <si>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</si>
  <si>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</si>
  <si>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</si>
  <si>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</si>
  <si>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</si>
  <si>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</si>
  <si>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</si>
  <si>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</si>
  <si>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</si>
  <si>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</si>
  <si>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</si>
  <si>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</si>
  <si>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</si>
  <si>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</si>
  <si>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</si>
  <si>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</si>
  <si>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</si>
  <si>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</si>
  <si>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</si>
  <si>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</si>
  <si>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</si>
  <si>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</si>
  <si>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</si>
  <si>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</si>
  <si>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</si>
  <si>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</si>
  <si>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</si>
  <si>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</si>
  <si>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</si>
  <si>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</si>
  <si>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</si>
  <si>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</si>
  <si>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</si>
  <si>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</si>
  <si>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</si>
  <si>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</si>
  <si>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</si>
  <si>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</si>
  <si>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</si>
  <si>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</si>
  <si>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</si>
  <si>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</si>
  <si>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</si>
  <si>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</si>
  <si>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</si>
  <si>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</si>
  <si>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</si>
  <si>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</si>
  <si>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</si>
  <si>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</si>
  <si>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</si>
  <si>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</si>
  <si>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</si>
  <si>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</si>
  <si>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</si>
  <si>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</si>
  <si>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</si>
  <si>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</si>
  <si>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</si>
  <si>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</si>
  <si>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</si>
  <si>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</si>
  <si>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</si>
  <si>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</si>
  <si>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</si>
  <si>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</si>
  <si>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</si>
  <si>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</si>
  <si>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</si>
  <si>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</si>
  <si>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</si>
  <si>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</si>
  <si>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</si>
  <si>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</si>
  <si>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</si>
  <si>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</si>
  <si>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</si>
  <si>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</si>
  <si>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</si>
  <si>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</si>
  <si>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</si>
  <si>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</si>
  <si>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</si>
  <si>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</si>
  <si>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</si>
  <si>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</si>
  <si>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</si>
  <si>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</si>
  <si>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</si>
  <si>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</si>
  <si>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</si>
  <si>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</si>
  <si>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</si>
  <si>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</si>
  <si>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</si>
  <si>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</si>
  <si>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</si>
  <si>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</si>
  <si>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</si>
  <si>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</si>
  <si>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</si>
  <si>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</si>
  <si>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</si>
  <si>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</si>
  <si>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</si>
  <si>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</si>
  <si>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</si>
  <si>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</si>
  <si>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</si>
  <si>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</si>
  <si>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</si>
  <si>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</si>
  <si>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</si>
  <si>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</si>
  <si>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</si>
  <si>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</si>
  <si>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</si>
  <si>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</si>
  <si>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</si>
  <si>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</si>
  <si>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</si>
  <si>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</si>
  <si>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</si>
  <si>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</si>
  <si>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</si>
  <si>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</si>
  <si>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</si>
  <si>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</si>
  <si>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</si>
  <si>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</si>
  <si>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</si>
  <si>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</si>
  <si>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</si>
  <si>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</si>
  <si>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</si>
  <si>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</si>
  <si>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</si>
  <si>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</si>
  <si>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</si>
  <si>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</si>
  <si>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</si>
  <si>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</si>
  <si>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</si>
  <si>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</si>
  <si>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</si>
  <si>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</si>
  <si>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</si>
  <si>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</si>
  <si>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</si>
  <si>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</si>
  <si>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</si>
  <si>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</si>
  <si>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</si>
  <si>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</si>
  <si>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</si>
  <si>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</si>
  <si>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</si>
  <si>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</si>
  <si>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</si>
  <si>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</si>
  <si>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</si>
  <si>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</si>
  <si>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</si>
  <si>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</si>
  <si>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</si>
  <si>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</si>
  <si>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</si>
  <si>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</si>
  <si>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</si>
  <si>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</si>
  <si>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</si>
  <si>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</si>
  <si>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</si>
  <si>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</si>
  <si>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</si>
  <si>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</si>
  <si>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</si>
  <si>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</si>
  <si>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</si>
  <si>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</si>
  <si>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</si>
  <si>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</si>
  <si>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</si>
  <si>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</si>
  <si>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</si>
  <si>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</si>
  <si>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</si>
  <si>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</si>
  <si>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</si>
  <si>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</si>
  <si>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</si>
  <si>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</si>
  <si>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</si>
  <si>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</si>
  <si>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</si>
  <si>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</si>
  <si>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</si>
  <si>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</si>
  <si>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</si>
  <si>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</si>
  <si>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</si>
  <si>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</si>
  <si>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</si>
  <si>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</si>
  <si>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</si>
  <si>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</si>
  <si>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</si>
  <si>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</si>
  <si>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</si>
  <si>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</si>
  <si>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</si>
  <si>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</si>
  <si>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</si>
  <si>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</si>
  <si>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</si>
  <si>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</si>
  <si>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</si>
  <si>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</si>
  <si>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</si>
  <si>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</si>
  <si>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</si>
  <si>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</si>
  <si>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</si>
  <si>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</si>
  <si>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</si>
  <si>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</si>
  <si>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</si>
  <si>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</si>
  <si>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</si>
  <si>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</si>
  <si>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</si>
  <si>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</si>
  <si>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</si>
  <si>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</si>
  <si>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</si>
  <si>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</si>
  <si>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</si>
  <si>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</si>
  <si>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</si>
  <si>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</si>
  <si>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</si>
  <si>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</si>
  <si>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</si>
  <si>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</si>
  <si>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</si>
  <si>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</si>
  <si>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</si>
  <si>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</si>
  <si>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</si>
  <si>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</si>
  <si>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</si>
  <si>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</si>
  <si>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</si>
  <si>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</si>
  <si>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</si>
  <si>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</si>
  <si>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</si>
  <si>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</si>
  <si>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</si>
  <si>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</si>
  <si>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</si>
  <si>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</si>
  <si>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</si>
  <si>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</si>
  <si>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</si>
  <si>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</si>
  <si>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</si>
  <si>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</si>
  <si>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</si>
  <si>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</si>
  <si>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</si>
  <si>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</si>
  <si>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</si>
  <si>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</si>
  <si>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</si>
  <si>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</si>
  <si>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</si>
  <si>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</si>
  <si>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</si>
  <si>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</si>
  <si>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</si>
  <si>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</si>
  <si>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</si>
  <si>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</si>
  <si>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</si>
  <si>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</si>
  <si>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</si>
  <si>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</si>
  <si>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</si>
  <si>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</si>
  <si>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</si>
  <si>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</si>
  <si>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</si>
  <si>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</si>
  <si>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</si>
  <si>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</si>
  <si>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</si>
  <si>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</si>
  <si>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</si>
  <si>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</si>
  <si>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</si>
  <si>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</si>
  <si>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</si>
  <si>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</si>
  <si>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</si>
  <si>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</si>
  <si>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</si>
  <si>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</si>
  <si>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</si>
  <si>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</si>
  <si>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</si>
  <si>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</si>
  <si>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</si>
  <si>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</si>
  <si>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</si>
  <si>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</si>
  <si>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</si>
  <si>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</si>
  <si>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</si>
  <si>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</si>
  <si>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</si>
  <si>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</si>
  <si>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</si>
  <si>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</si>
  <si>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</si>
  <si>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</si>
  <si>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</si>
  <si>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</si>
  <si>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</si>
  <si>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</si>
  <si>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</si>
  <si>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</si>
  <si>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</si>
  <si>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</si>
  <si>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</si>
  <si>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</si>
  <si>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</si>
  <si>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</si>
  <si>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</si>
  <si>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</si>
  <si>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</si>
  <si>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</si>
  <si>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</si>
  <si>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</si>
  <si>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</si>
  <si>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</si>
  <si>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</si>
  <si>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</si>
  <si>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</si>
  <si>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</si>
  <si>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</si>
  <si>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</si>
  <si>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</si>
  <si>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</si>
  <si>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</si>
  <si>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</si>
  <si>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</si>
  <si>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</si>
  <si>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</si>
  <si>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</si>
  <si>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</si>
  <si>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</si>
  <si>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</si>
  <si>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</si>
  <si>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</si>
  <si>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</si>
  <si>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</si>
  <si>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</si>
  <si>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</si>
  <si>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</si>
  <si>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</si>
  <si>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</si>
  <si>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</si>
  <si>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</si>
  <si>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</si>
  <si>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</si>
  <si>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</si>
  <si>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</si>
  <si>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</si>
  <si>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</si>
  <si>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</si>
  <si>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</si>
  <si>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</si>
  <si>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</si>
  <si>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</si>
  <si>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</si>
  <si>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</si>
  <si>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</si>
  <si>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</si>
  <si>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</si>
  <si>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</si>
  <si>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</si>
  <si>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</si>
  <si>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</si>
  <si>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</si>
  <si>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</si>
  <si>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</si>
  <si>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</si>
  <si>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</si>
  <si>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</si>
  <si>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</si>
  <si>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</si>
  <si>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</si>
  <si>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</si>
  <si>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</si>
  <si>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</si>
  <si>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</si>
  <si>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</si>
  <si>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</si>
  <si>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</si>
  <si>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</si>
  <si>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</si>
  <si>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</si>
  <si>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</si>
  <si>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</si>
  <si>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</si>
  <si>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</si>
  <si>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</si>
  <si>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</si>
  <si>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</si>
  <si>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</si>
  <si>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</si>
  <si>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</si>
  <si>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</si>
  <si>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</si>
  <si>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</si>
  <si>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</si>
  <si>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</si>
  <si>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</si>
  <si>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</si>
  <si>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</si>
  <si>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</si>
  <si>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</si>
  <si>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</si>
  <si>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</si>
  <si>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</si>
  <si>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</si>
  <si>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</si>
  <si>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</si>
  <si>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</si>
  <si>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</si>
  <si>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</si>
  <si>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</si>
  <si>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</si>
  <si>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</si>
  <si>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</si>
  <si>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</si>
  <si>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</si>
  <si>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</si>
  <si>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</si>
  <si>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</si>
  <si>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</si>
  <si>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</si>
  <si>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</si>
  <si>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</si>
  <si>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</si>
  <si>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</si>
  <si>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</si>
  <si>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</si>
  <si>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</si>
  <si>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</si>
  <si>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</si>
  <si>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</si>
  <si>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</si>
  <si>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</si>
  <si>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</si>
  <si>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</si>
  <si>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</si>
  <si>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</si>
  <si>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</si>
  <si>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</si>
  <si>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</si>
  <si>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</si>
  <si>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</si>
  <si>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</si>
  <si>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</si>
  <si>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</si>
  <si>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</si>
  <si>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</si>
  <si>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</si>
  <si>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</si>
  <si>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</si>
  <si>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</si>
  <si>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</si>
  <si>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</si>
  <si>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</si>
  <si>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</si>
  <si>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</si>
  <si>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</si>
  <si>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</si>
  <si>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</si>
  <si>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</si>
  <si>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</si>
  <si>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</si>
  <si>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</si>
  <si>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</si>
  <si>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</si>
  <si>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</si>
  <si>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</si>
  <si>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</si>
  <si>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</si>
  <si>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</si>
  <si>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</si>
  <si>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</si>
  <si>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</si>
  <si>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</si>
  <si>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</si>
  <si>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</si>
  <si>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</si>
  <si>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</si>
  <si>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</si>
  <si>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</si>
  <si>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</si>
  <si>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</si>
  <si>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</si>
  <si>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</si>
  <si>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</si>
  <si>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</si>
  <si>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</si>
  <si>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</si>
  <si>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</si>
  <si>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</si>
  <si>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</si>
  <si>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</si>
  <si>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</si>
  <si>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</si>
  <si>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</si>
  <si>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</si>
  <si>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</si>
  <si>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</si>
  <si>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</si>
  <si>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</si>
  <si>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</si>
  <si>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</si>
  <si>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</si>
  <si>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</si>
  <si>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</si>
  <si>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</si>
  <si>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</si>
  <si>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</si>
  <si>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</si>
  <si>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</si>
  <si>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</si>
  <si>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</si>
  <si>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</si>
  <si>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</si>
  <si>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</si>
  <si>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</si>
  <si>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</si>
  <si>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</si>
  <si>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</si>
  <si>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</si>
  <si>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</si>
  <si>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</si>
  <si>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</si>
  <si>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</si>
  <si>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</si>
  <si>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</si>
  <si>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</si>
  <si>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</si>
  <si>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</si>
  <si>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</si>
  <si>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</si>
  <si>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</si>
  <si>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</si>
  <si>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</si>
  <si>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</si>
  <si>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</si>
  <si>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</si>
  <si>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</si>
  <si>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</si>
  <si>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</si>
  <si>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</si>
  <si>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</si>
  <si>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</si>
  <si>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</si>
  <si>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</si>
  <si>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</si>
  <si>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</si>
  <si>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</si>
  <si>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</si>
  <si>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</si>
  <si>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</si>
  <si>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</si>
  <si>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</si>
  <si>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</si>
  <si>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</si>
  <si>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</si>
  <si>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</si>
  <si>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</si>
  <si>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</si>
  <si>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</si>
  <si>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</si>
  <si>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</si>
  <si>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</si>
  <si>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</si>
  <si>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</si>
  <si>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</si>
  <si>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</si>
  <si>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</si>
  <si>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</si>
  <si>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</si>
  <si>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</si>
  <si>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</si>
  <si>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</si>
  <si>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</si>
  <si>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</si>
  <si>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</si>
  <si>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</si>
  <si>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</si>
  <si>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</si>
  <si>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</si>
  <si>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</si>
  <si>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</si>
  <si>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</si>
  <si>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</si>
  <si>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</si>
  <si>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</si>
  <si>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</si>
  <si>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</si>
  <si>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</si>
  <si>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</si>
  <si>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</si>
  <si>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</si>
  <si>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</si>
  <si>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</si>
  <si>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</si>
  <si>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</si>
  <si>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</si>
  <si>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</si>
  <si>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</si>
  <si>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</si>
  <si>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</si>
  <si>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</si>
  <si>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</si>
  <si>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</si>
  <si>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</si>
  <si>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</si>
  <si>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</si>
  <si>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</si>
  <si>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</si>
  <si>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</si>
  <si>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</si>
  <si>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</si>
  <si>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</si>
  <si>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</si>
  <si>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</si>
  <si>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</si>
  <si>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</si>
  <si>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</si>
  <si>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</si>
  <si>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</si>
  <si>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</si>
  <si>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</si>
  <si>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</si>
  <si>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</si>
  <si>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</si>
  <si>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</si>
  <si>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</si>
  <si>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</si>
  <si>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</si>
  <si>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</si>
  <si>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</si>
  <si>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</si>
  <si>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</si>
  <si>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</si>
  <si>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</si>
  <si>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</si>
  <si>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</si>
  <si>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</si>
  <si>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</si>
  <si>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</si>
  <si>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</si>
  <si>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</si>
  <si>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</si>
  <si>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</si>
  <si>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</si>
  <si>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</si>
  <si>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</si>
  <si>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</si>
  <si>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</si>
  <si>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</si>
  <si>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</si>
  <si>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</si>
  <si>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</si>
  <si>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</si>
  <si>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</si>
  <si>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</si>
  <si>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</si>
  <si>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</si>
  <si>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</si>
  <si>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</si>
  <si>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</si>
  <si>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</si>
  <si>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</si>
  <si>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</si>
  <si>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</si>
  <si>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</si>
  <si>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</si>
  <si>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</si>
  <si>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</si>
  <si>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</si>
  <si>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</si>
  <si>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</si>
  <si>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</si>
  <si>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</si>
  <si>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</si>
  <si>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</si>
  <si>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</si>
  <si>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</si>
  <si>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</si>
  <si>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</si>
  <si>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</si>
  <si>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</si>
  <si>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</si>
  <si>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</si>
  <si>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</si>
  <si>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</si>
  <si>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</si>
  <si>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</si>
  <si>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</si>
  <si>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</si>
  <si>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</si>
  <si>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</si>
  <si>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</si>
  <si>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</si>
  <si>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</si>
  <si>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</si>
  <si>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</si>
  <si>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</si>
  <si>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</si>
  <si>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</si>
  <si>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</si>
  <si>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</si>
  <si>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</si>
  <si>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</si>
  <si>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</si>
  <si>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</si>
  <si>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</si>
  <si>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</si>
  <si>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</si>
  <si>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</si>
  <si>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</si>
  <si>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</si>
  <si>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</si>
  <si>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</si>
  <si>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</si>
  <si>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</si>
  <si>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</si>
  <si>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</si>
  <si>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</si>
  <si>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</si>
  <si>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</si>
  <si>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</si>
  <si>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</si>
  <si>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</si>
  <si>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</si>
  <si>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</si>
  <si>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</si>
  <si>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</si>
  <si>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</si>
  <si>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</si>
  <si>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</si>
  <si>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</si>
  <si>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</si>
  <si>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</si>
  <si>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</si>
  <si>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</si>
  <si>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</si>
  <si>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</si>
  <si>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</si>
  <si>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</si>
  <si>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</si>
  <si>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</si>
  <si>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</si>
  <si>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</si>
  <si>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</si>
  <si>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</si>
  <si>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</si>
  <si>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</si>
  <si>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</si>
  <si>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</si>
  <si>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</si>
  <si>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</si>
  <si>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</si>
  <si>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</si>
  <si>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</si>
  <si>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</si>
  <si>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</si>
  <si>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</si>
  <si>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</si>
  <si>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</si>
  <si>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</si>
  <si>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</si>
  <si>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</si>
  <si>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</si>
  <si>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</si>
  <si>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</si>
  <si>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</si>
  <si>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</si>
  <si>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</si>
  <si>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</si>
  <si>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</si>
  <si>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</si>
  <si>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</si>
  <si>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</si>
  <si>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</si>
  <si>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</si>
  <si>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</si>
  <si>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</si>
  <si>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</si>
  <si>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</si>
  <si>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</si>
  <si>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</si>
  <si>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</si>
  <si>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</si>
  <si>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</si>
  <si>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</si>
  <si>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</si>
  <si>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</si>
  <si>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</si>
  <si>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</si>
  <si>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</si>
  <si>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</si>
  <si>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</si>
  <si>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</si>
  <si>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</si>
  <si>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</si>
  <si>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</si>
  <si>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</si>
  <si>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</si>
  <si>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</si>
  <si>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</si>
  <si>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</si>
  <si>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</si>
  <si>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</si>
  <si>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</si>
  <si>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</si>
  <si>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</si>
  <si>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</si>
  <si>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</si>
  <si>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</si>
  <si>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</si>
  <si>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</si>
  <si>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</si>
  <si>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</si>
  <si>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</si>
  <si>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</si>
  <si>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</si>
  <si>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</si>
  <si>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</si>
  <si>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</si>
  <si>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</si>
  <si>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</si>
  <si>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</si>
  <si>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</si>
  <si>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</si>
  <si>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</si>
  <si>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</si>
  <si>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</si>
  <si>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</si>
  <si>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</si>
  <si>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</si>
  <si>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</si>
  <si>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</si>
  <si>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</si>
  <si>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</si>
  <si>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</si>
  <si>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</si>
  <si>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</si>
  <si>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</si>
  <si>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</si>
  <si>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</si>
  <si>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</si>
  <si>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</si>
  <si>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</si>
  <si>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</si>
  <si>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</si>
  <si>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</si>
  <si>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</si>
  <si>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</si>
  <si>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</si>
  <si>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</si>
  <si>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</si>
  <si>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</si>
  <si>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</si>
  <si>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</si>
  <si>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</si>
  <si>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</si>
  <si>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</si>
  <si>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</si>
  <si>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</si>
  <si>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</si>
  <si>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</si>
  <si>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</si>
  <si>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</si>
  <si>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</si>
  <si>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</si>
  <si>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</si>
  <si>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</si>
  <si>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</si>
  <si>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</si>
  <si>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</si>
  <si>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</si>
  <si>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</si>
  <si>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</si>
  <si>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</si>
  <si>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</si>
  <si>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</si>
  <si>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</si>
  <si>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</si>
  <si>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</si>
  <si>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</si>
  <si>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</si>
  <si>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</si>
  <si>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</si>
  <si>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</si>
  <si>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</si>
  <si>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</si>
  <si>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</si>
  <si>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</si>
  <si>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</si>
  <si>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</si>
  <si>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</si>
  <si>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</si>
  <si>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</si>
  <si>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</si>
  <si>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</si>
  <si>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</si>
  <si>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</si>
  <si>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</si>
  <si>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</si>
  <si>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</si>
  <si>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</si>
  <si>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</si>
  <si>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</si>
  <si>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</si>
  <si>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</si>
  <si>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</si>
  <si>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</si>
  <si>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</si>
  <si>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</si>
  <si>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</si>
  <si>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</si>
  <si>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</si>
  <si>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</si>
  <si>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</si>
  <si>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</si>
  <si>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</si>
  <si>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</si>
  <si>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</si>
  <si>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</si>
  <si>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</si>
  <si>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</si>
  <si>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</si>
  <si>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</si>
  <si>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</si>
  <si>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</si>
  <si>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</si>
  <si>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</si>
  <si>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</si>
  <si>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</si>
  <si>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</si>
  <si>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</si>
  <si>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</si>
  <si>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</si>
  <si>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</si>
  <si>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</si>
  <si>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</si>
  <si>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</si>
  <si>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</si>
  <si>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</si>
  <si>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</si>
  <si>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</si>
  <si>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</si>
  <si>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</si>
  <si>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</si>
  <si>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</si>
  <si>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</si>
  <si>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</si>
  <si>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</si>
  <si>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</si>
  <si>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</si>
  <si>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</si>
  <si>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</si>
  <si>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</si>
  <si>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</si>
  <si>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</si>
  <si>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</si>
  <si>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</si>
  <si>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</si>
  <si>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</si>
  <si>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</si>
  <si>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</si>
  <si>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</si>
  <si>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</si>
  <si>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</si>
  <si>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</si>
  <si>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</si>
  <si>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</si>
  <si>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</si>
  <si>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</si>
  <si>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</si>
  <si>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</si>
  <si>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</si>
  <si>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</si>
  <si>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</si>
  <si>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</si>
  <si>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</si>
  <si>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</si>
  <si>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</si>
  <si>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</si>
  <si>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</si>
  <si>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</si>
  <si>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</si>
  <si>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</si>
  <si>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</si>
  <si>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</si>
  <si>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</si>
  <si>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</si>
  <si>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</si>
  <si>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</si>
  <si>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</si>
  <si>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</si>
  <si>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</si>
  <si>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</si>
  <si>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</si>
  <si>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</si>
  <si>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</si>
  <si>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</si>
  <si>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</si>
  <si>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</si>
  <si>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</si>
  <si>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</si>
  <si>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</si>
  <si>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</si>
  <si>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</si>
  <si>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</si>
  <si>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</si>
  <si>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</si>
  <si>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</si>
  <si>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</si>
  <si>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</si>
  <si>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</si>
  <si>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</si>
  <si>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</si>
  <si>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</si>
  <si>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</si>
  <si>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</si>
  <si>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</si>
  <si>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</si>
  <si>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</si>
  <si>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</si>
  <si>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</si>
  <si>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</si>
  <si>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</si>
  <si>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</si>
  <si>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</si>
  <si>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</si>
  <si>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</si>
  <si>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</si>
  <si>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</si>
  <si>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</si>
  <si>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</si>
  <si>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</si>
  <si>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</si>
  <si>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</si>
  <si>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</si>
  <si>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</si>
  <si>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</si>
  <si>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</si>
  <si>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</si>
  <si>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</si>
  <si>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</si>
  <si>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</si>
  <si>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</si>
  <si>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</si>
  <si>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</si>
  <si>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</si>
  <si>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</si>
  <si>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</si>
  <si>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</si>
  <si>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</si>
  <si>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</si>
  <si>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</si>
  <si>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</si>
  <si>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</si>
  <si>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</si>
  <si>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</si>
  <si>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</si>
  <si>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</si>
  <si>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</si>
  <si>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</si>
  <si>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</si>
  <si>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</si>
  <si>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</si>
  <si>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</si>
  <si>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</si>
  <si>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</si>
  <si>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</si>
  <si>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</si>
  <si>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</si>
  <si>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</si>
  <si>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</si>
  <si>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</si>
  <si>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</si>
  <si>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</si>
  <si>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</si>
  <si>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</si>
  <si>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</si>
  <si>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</si>
  <si>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</si>
  <si>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</si>
  <si>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</si>
  <si>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</si>
  <si>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</si>
  <si>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</si>
  <si>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</si>
  <si>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</si>
  <si>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</si>
  <si>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</si>
  <si>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</si>
  <si>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</si>
  <si>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</si>
  <si>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</si>
  <si>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</si>
  <si>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</si>
  <si>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</si>
  <si>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</si>
  <si>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</si>
  <si>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</si>
  <si>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</si>
  <si>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</si>
  <si>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</si>
  <si>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</si>
  <si>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</si>
  <si>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</si>
  <si>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</si>
  <si>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</si>
  <si>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</si>
  <si>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</si>
  <si>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</si>
  <si>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</si>
  <si>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</si>
  <si>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</si>
  <si>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</si>
  <si>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</si>
  <si>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</si>
  <si>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</si>
  <si>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</si>
  <si>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</si>
  <si>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</si>
  <si>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</si>
  <si>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</si>
  <si>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</si>
  <si>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</si>
  <si>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</si>
  <si>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</si>
  <si>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</si>
  <si>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</si>
  <si>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</si>
  <si>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</si>
  <si>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</si>
  <si>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</si>
  <si>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</si>
  <si>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</si>
  <si>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</si>
  <si>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</si>
  <si>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</si>
  <si>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</si>
  <si>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</si>
  <si>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</si>
  <si>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</si>
  <si>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</si>
  <si>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</si>
  <si>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</si>
  <si>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</si>
  <si>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</si>
  <si>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</si>
  <si>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</si>
  <si>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</si>
  <si>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</si>
  <si>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</si>
  <si>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</si>
  <si>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</si>
  <si>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</si>
  <si>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</si>
  <si>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</si>
  <si>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</si>
  <si>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</si>
  <si>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</si>
  <si>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</si>
  <si>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</si>
  <si>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</si>
  <si>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</si>
  <si>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</si>
  <si>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</si>
  <si>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</si>
  <si>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</si>
  <si>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</si>
  <si>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</si>
  <si>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</si>
  <si>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</si>
  <si>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</si>
  <si>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</si>
  <si>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</si>
  <si>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</si>
  <si>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</si>
  <si>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</si>
  <si>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</si>
  <si>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</si>
  <si>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</si>
  <si>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</si>
  <si>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</si>
  <si>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</si>
  <si>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</si>
  <si>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</si>
  <si>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</si>
  <si>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</si>
  <si>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</si>
  <si>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</si>
  <si>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</si>
  <si>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</si>
  <si>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</si>
  <si>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</si>
  <si>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</si>
  <si>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</si>
  <si>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</si>
  <si>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</si>
  <si>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</si>
  <si>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</si>
  <si>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</si>
  <si>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</si>
  <si>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</si>
  <si>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</si>
  <si>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</si>
  <si>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</si>
  <si>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</si>
  <si>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</si>
  <si>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</si>
  <si>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</si>
  <si>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</si>
  <si>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</si>
  <si>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</si>
  <si>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</si>
  <si>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</si>
  <si>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</si>
  <si>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</si>
  <si>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</si>
  <si>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</si>
  <si>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</si>
  <si>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</si>
  <si>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</si>
  <si>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</si>
  <si>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</si>
  <si>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</si>
  <si>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</si>
  <si>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</si>
  <si>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</si>
  <si>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</si>
  <si>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</si>
  <si>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</si>
  <si>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</si>
  <si>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</si>
  <si>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</si>
  <si>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</si>
  <si>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</si>
  <si>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</si>
  <si>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</si>
  <si>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</si>
  <si>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</si>
  <si>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</si>
  <si>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</si>
  <si>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</si>
  <si>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</si>
  <si>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</si>
  <si>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</si>
  <si>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</si>
  <si>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</si>
  <si>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</si>
  <si>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</si>
  <si>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</si>
  <si>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</si>
  <si>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</si>
  <si>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</si>
  <si>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</si>
  <si>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</si>
  <si>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</si>
  <si>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</si>
  <si>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</si>
  <si>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</si>
  <si>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</si>
  <si>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</si>
  <si>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</si>
  <si>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</si>
  <si>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</si>
  <si>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</si>
  <si>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</si>
  <si>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</si>
  <si>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</si>
  <si>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</si>
  <si>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</si>
  <si>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</si>
  <si>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</si>
  <si>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</si>
  <si>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</si>
  <si>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</si>
  <si>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</si>
  <si>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</si>
  <si>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</si>
  <si>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</si>
  <si>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</si>
  <si>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</si>
  <si>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</si>
  <si>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</si>
  <si>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</si>
  <si>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</si>
  <si>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</si>
  <si>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</si>
  <si>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</si>
  <si>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</si>
  <si>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</si>
  <si>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</si>
  <si>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</si>
  <si>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</si>
  <si>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</si>
  <si>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</si>
  <si>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</si>
  <si>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</si>
  <si>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</si>
  <si>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</si>
  <si>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</si>
  <si>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</si>
  <si>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</si>
  <si>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</si>
  <si>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</si>
  <si>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</si>
  <si>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</si>
  <si>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</si>
  <si>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</si>
  <si>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</si>
  <si>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</si>
  <si>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</si>
  <si>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</si>
  <si>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</si>
  <si>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</si>
  <si>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</si>
  <si>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</si>
  <si>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</si>
  <si>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</si>
  <si>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</si>
  <si>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</si>
  <si>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</si>
  <si>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</si>
  <si>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</si>
  <si>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</si>
  <si>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</si>
  <si>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</si>
  <si>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</si>
  <si>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</si>
  <si>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</si>
  <si>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</si>
  <si>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</si>
  <si>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</si>
  <si>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</si>
  <si>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</si>
  <si>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</si>
  <si>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</si>
  <si>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</si>
  <si>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</si>
  <si>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</si>
  <si>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</si>
  <si>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</si>
  <si>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</si>
  <si>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</si>
  <si>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</si>
  <si>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</si>
  <si>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</si>
  <si>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</si>
  <si>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</si>
  <si>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</si>
  <si>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</si>
  <si>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</si>
  <si>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</si>
  <si>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</si>
  <si>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</si>
  <si>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</si>
  <si>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</si>
  <si>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</si>
  <si>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</si>
  <si>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</si>
  <si>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</si>
  <si>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</si>
  <si>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</si>
  <si>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</si>
  <si>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</si>
  <si>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</si>
  <si>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</si>
  <si>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</si>
  <si>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</si>
  <si>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</si>
  <si>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</si>
  <si>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</si>
  <si>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</si>
  <si>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</si>
  <si>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</si>
  <si>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</si>
  <si>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</si>
  <si>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</si>
  <si>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</si>
  <si>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</si>
  <si>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</si>
  <si>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</si>
  <si>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</si>
  <si>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</si>
  <si>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</si>
  <si>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</si>
  <si>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</si>
  <si>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</si>
  <si>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</si>
  <si>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</si>
  <si>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</si>
  <si>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</si>
  <si>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</si>
  <si>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</si>
  <si>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</si>
  <si>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</si>
  <si>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</si>
  <si>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</si>
  <si>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</si>
  <si>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</si>
  <si>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</si>
  <si>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</si>
  <si>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</si>
  <si>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</si>
  <si>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</si>
  <si>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</si>
  <si>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</si>
  <si>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</si>
  <si>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</si>
  <si>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</si>
  <si>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</si>
  <si>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</si>
  <si>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</si>
  <si>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</si>
  <si>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</si>
  <si>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</si>
  <si>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</si>
  <si>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</si>
  <si>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</si>
  <si>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</si>
  <si>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</si>
  <si>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</si>
  <si>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</si>
  <si>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</si>
  <si>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</si>
  <si>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</si>
  <si>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</si>
  <si>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</si>
  <si>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</si>
  <si>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</si>
  <si>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</si>
  <si>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</si>
  <si>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</si>
  <si>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</si>
  <si>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</si>
  <si>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</si>
  <si>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</si>
  <si>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</si>
  <si>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</si>
  <si>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</si>
  <si>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</si>
  <si>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</si>
  <si>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</si>
  <si>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</si>
  <si>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</si>
  <si>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</si>
  <si>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</si>
  <si>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</si>
  <si>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</si>
  <si>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</si>
  <si>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</si>
  <si>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</si>
  <si>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</si>
  <si>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</si>
  <si>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</si>
  <si>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</si>
  <si>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</si>
  <si>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</si>
  <si>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</si>
  <si>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</si>
  <si>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</si>
  <si>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</si>
  <si>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</si>
  <si>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</si>
  <si>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</si>
  <si>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</si>
  <si>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</si>
  <si>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</si>
  <si>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</si>
  <si>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</si>
  <si>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</si>
  <si>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</si>
  <si>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</si>
  <si>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</si>
  <si>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</si>
  <si>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</si>
  <si>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</si>
  <si>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</si>
  <si>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</si>
  <si>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</si>
  <si>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</si>
  <si>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</si>
  <si>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</si>
  <si>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</si>
  <si>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</si>
  <si>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</si>
  <si>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</si>
  <si>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</si>
  <si>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</si>
  <si>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</si>
  <si>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</si>
  <si>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</si>
  <si>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</si>
  <si>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</si>
  <si>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</si>
  <si>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</si>
  <si>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</si>
  <si>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</si>
  <si>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</si>
  <si>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</si>
  <si>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</si>
  <si>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</si>
  <si>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</si>
  <si>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</si>
  <si>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</si>
  <si>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</si>
  <si>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</si>
  <si>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</si>
  <si>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</si>
  <si>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</si>
  <si>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</si>
  <si>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</si>
  <si>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</si>
  <si>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</si>
  <si>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</si>
  <si>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</si>
  <si>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</si>
  <si>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</si>
  <si>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</si>
  <si>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</si>
  <si>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</si>
  <si>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</si>
  <si>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</si>
  <si>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</si>
  <si>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</si>
  <si>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</si>
  <si>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</si>
  <si>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</si>
  <si>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</si>
  <si>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</si>
  <si>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</si>
  <si>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</si>
  <si>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</si>
  <si>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</si>
  <si>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</si>
  <si>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</si>
  <si>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</si>
  <si>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</si>
  <si>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</si>
  <si>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</si>
  <si>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</si>
  <si>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</si>
  <si>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</si>
  <si>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</si>
  <si>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</si>
  <si>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</si>
  <si>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</si>
  <si>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</si>
  <si>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</si>
  <si>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</si>
  <si>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</si>
  <si>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</si>
  <si>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</si>
  <si>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</si>
  <si>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</si>
  <si>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</si>
  <si>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</si>
  <si>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</si>
  <si>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</si>
  <si>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</si>
  <si>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</si>
  <si>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</si>
  <si>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</si>
  <si>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</si>
  <si>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</si>
  <si>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</si>
  <si>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</si>
  <si>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</si>
  <si>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</si>
  <si>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</si>
  <si>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</si>
  <si>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</si>
  <si>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</si>
  <si>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</si>
  <si>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</si>
  <si>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</si>
  <si>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</si>
  <si>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</si>
  <si>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</si>
  <si>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</si>
  <si>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</si>
  <si>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</si>
  <si>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</si>
  <si>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</si>
  <si>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</si>
  <si>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</si>
  <si>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</si>
  <si>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</si>
  <si>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</si>
  <si>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</si>
  <si>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</si>
  <si>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</si>
  <si>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</si>
  <si>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</si>
  <si>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</si>
  <si>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</si>
  <si>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</si>
  <si>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</si>
  <si>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</si>
  <si>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</si>
  <si>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</si>
  <si>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</si>
  <si>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</si>
  <si>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</si>
  <si>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</si>
  <si>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</si>
  <si>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</si>
  <si>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</si>
  <si>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</si>
  <si>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</si>
  <si>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</si>
  <si>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</si>
  <si>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</si>
  <si>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</si>
  <si>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</si>
  <si>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</si>
  <si>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</si>
  <si>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</si>
  <si>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</si>
  <si>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</si>
  <si>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</si>
  <si>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</si>
  <si>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</si>
  <si>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</si>
  <si>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</si>
  <si>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</si>
  <si>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</si>
  <si>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</si>
  <si>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</si>
  <si>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</si>
  <si>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</si>
  <si>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</si>
  <si>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</si>
  <si>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</si>
  <si>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</si>
  <si>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</si>
  <si>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</si>
  <si>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</si>
  <si>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</si>
  <si>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</si>
  <si>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</si>
  <si>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</si>
  <si>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</si>
  <si>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</si>
  <si>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</si>
  <si>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</si>
  <si>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</si>
  <si>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</si>
  <si>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</si>
  <si>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</si>
  <si>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</si>
  <si>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</si>
  <si>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</si>
  <si>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</si>
  <si>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</si>
  <si>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</si>
  <si>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</si>
  <si>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</si>
  <si>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</si>
  <si>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</si>
  <si>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</si>
  <si>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</si>
  <si>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</si>
  <si>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</si>
  <si>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</si>
  <si>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</si>
  <si>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</si>
  <si>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</si>
  <si>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</si>
  <si>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</si>
  <si>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</si>
  <si>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</si>
  <si>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</si>
  <si>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</si>
  <si>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</si>
  <si>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</si>
  <si>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</si>
  <si>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</si>
  <si>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</si>
  <si>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</si>
  <si>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</si>
  <si>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</si>
  <si>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</si>
  <si>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</si>
  <si>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</si>
  <si>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</si>
  <si>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</si>
  <si>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</si>
  <si>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</si>
  <si>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</si>
  <si>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</si>
  <si>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</si>
  <si>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</si>
  <si>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</si>
  <si>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</si>
  <si>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</si>
  <si>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</si>
  <si>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</si>
  <si>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</si>
  <si>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</si>
  <si>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</si>
  <si>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</si>
  <si>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</si>
  <si>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</si>
  <si>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</si>
  <si>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</si>
  <si>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</si>
  <si>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</si>
  <si>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</si>
  <si>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</si>
  <si>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</si>
  <si>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</si>
  <si>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</si>
  <si>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</si>
  <si>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</si>
  <si>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</si>
  <si>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</si>
  <si>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</si>
  <si>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</si>
  <si>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</si>
  <si>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</si>
  <si>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</si>
  <si>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</si>
  <si>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</si>
  <si>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</si>
  <si>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</si>
  <si>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</si>
  <si>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</si>
  <si>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</si>
  <si>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</si>
  <si>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</si>
  <si>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</si>
  <si>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</si>
  <si>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</si>
  <si>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</si>
  <si>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</si>
  <si>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</si>
  <si>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</si>
  <si>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</si>
  <si>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</si>
  <si>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</si>
  <si>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</si>
  <si>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</si>
  <si>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</si>
  <si>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</si>
  <si>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</si>
  <si>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</si>
  <si>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</si>
  <si>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</si>
  <si>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</si>
  <si>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</si>
  <si>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</si>
  <si>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</si>
  <si>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</si>
  <si>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</si>
  <si>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</si>
  <si>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</si>
  <si>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</si>
  <si>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</si>
  <si>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</si>
  <si>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</si>
  <si>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</si>
  <si>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</si>
  <si>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</si>
  <si>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</si>
  <si>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</si>
  <si>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</si>
  <si>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</si>
  <si>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</si>
  <si>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</si>
  <si>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</si>
  <si>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</si>
  <si>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</si>
  <si>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</si>
  <si>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</si>
  <si>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</si>
  <si>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</si>
  <si>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</si>
  <si>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</si>
  <si>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</si>
  <si>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</si>
  <si>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</si>
  <si>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</si>
  <si>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</si>
  <si>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</si>
  <si>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</si>
  <si>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</si>
  <si>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</si>
  <si>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</si>
  <si>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</si>
  <si>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</si>
  <si>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</si>
  <si>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</si>
  <si>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</si>
  <si>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</si>
  <si>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</si>
  <si>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</si>
  <si>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</si>
  <si>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</si>
  <si>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</si>
  <si>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</si>
  <si>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</si>
  <si>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</si>
  <si>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</si>
  <si>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</si>
  <si>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</si>
  <si>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</si>
  <si>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</si>
  <si>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</si>
  <si>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</si>
  <si>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</si>
  <si>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</si>
  <si>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</si>
  <si>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</si>
  <si>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</si>
  <si>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</si>
  <si>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</si>
  <si>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</si>
  <si>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</si>
  <si>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</si>
  <si>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</si>
  <si>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</si>
  <si>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</si>
  <si>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</si>
  <si>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</si>
  <si>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</si>
  <si>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</si>
  <si>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</si>
  <si>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</si>
  <si>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</si>
  <si>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</si>
  <si>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</si>
  <si>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</si>
  <si>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</si>
  <si>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</si>
  <si>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</si>
  <si>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</si>
  <si>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</si>
  <si>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</si>
  <si>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</si>
  <si>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</si>
  <si>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</si>
  <si>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</si>
  <si>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</si>
  <si>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</si>
  <si>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</si>
  <si>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</si>
  <si>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</si>
  <si>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</si>
  <si>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</si>
  <si>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</si>
  <si>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</si>
  <si>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</si>
  <si>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</si>
  <si>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</si>
  <si>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</si>
  <si>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</si>
  <si>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</si>
  <si>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</si>
  <si>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</si>
  <si>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</si>
  <si>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</si>
  <si>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</si>
  <si>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</si>
  <si>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</si>
  <si>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</si>
  <si>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</si>
  <si>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</si>
  <si>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</si>
  <si>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</si>
  <si>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</si>
  <si>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</si>
  <si>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</si>
  <si>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</si>
  <si>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</si>
  <si>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</si>
  <si>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</si>
  <si>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</si>
  <si>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</si>
  <si>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</si>
  <si>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</si>
  <si>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</si>
  <si>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</si>
  <si>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</si>
  <si>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</si>
  <si>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</si>
  <si>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</si>
  <si>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</si>
  <si>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</si>
  <si>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</si>
  <si>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</si>
  <si>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</si>
  <si>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</si>
  <si>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</si>
  <si>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</si>
  <si>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</si>
  <si>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</si>
  <si>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</si>
  <si>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</si>
  <si>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</si>
  <si>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</si>
  <si>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</si>
  <si>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</si>
  <si>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</si>
  <si>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</si>
  <si>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</si>
  <si>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</si>
  <si>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</si>
  <si>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</si>
  <si>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</si>
  <si>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</si>
  <si>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</si>
  <si>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</si>
  <si>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</si>
  <si>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</si>
  <si>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</si>
  <si>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</si>
  <si>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</si>
  <si>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</si>
  <si>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</si>
  <si>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</si>
  <si>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</si>
  <si>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</si>
  <si>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</si>
  <si>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</si>
  <si>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</si>
  <si>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</si>
  <si>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</si>
  <si>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</si>
  <si>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</si>
  <si>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</si>
  <si>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</si>
  <si>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</si>
  <si>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</si>
  <si>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</si>
  <si>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</si>
  <si>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</si>
  <si>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</si>
  <si>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</si>
  <si>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</si>
  <si>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</si>
  <si>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</si>
  <si>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</si>
  <si>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</si>
  <si>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</si>
  <si>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</si>
  <si>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</si>
  <si>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</si>
  <si>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</si>
  <si>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</si>
  <si>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</si>
  <si>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</si>
  <si>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</si>
  <si>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</si>
  <si>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</si>
  <si>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</si>
  <si>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</si>
  <si>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</si>
  <si>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</si>
  <si>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</si>
  <si>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</si>
  <si>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</si>
  <si>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</si>
  <si>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</si>
  <si>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</si>
  <si>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</si>
  <si>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</si>
  <si>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</si>
  <si>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</si>
  <si>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</si>
  <si>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</si>
  <si>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</si>
  <si>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</si>
  <si>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</si>
  <si>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</si>
  <si>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</si>
  <si>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</si>
  <si>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</si>
  <si>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</si>
  <si>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</si>
  <si>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</si>
  <si>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</si>
  <si>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</si>
  <si>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</si>
  <si>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</si>
  <si>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</si>
  <si>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</si>
  <si>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</si>
  <si>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</si>
  <si>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</si>
  <si>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</si>
  <si>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</si>
  <si>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</si>
  <si>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</si>
  <si>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</si>
  <si>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</si>
  <si>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</si>
  <si>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</si>
  <si>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</si>
  <si>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</si>
  <si>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</si>
  <si>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</si>
  <si>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</si>
  <si>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</si>
  <si>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</si>
  <si>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</si>
  <si>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</si>
  <si>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</si>
  <si>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</si>
  <si>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</si>
  <si>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</si>
  <si>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</si>
  <si>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</si>
  <si>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</si>
  <si>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</si>
  <si>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</si>
  <si>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</si>
  <si>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</si>
  <si>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</si>
  <si>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</si>
  <si>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</si>
  <si>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</si>
  <si>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</si>
  <si>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</si>
  <si>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</si>
  <si>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</si>
  <si>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</si>
  <si>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</si>
  <si>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</si>
  <si>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</si>
  <si>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</si>
  <si>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</si>
  <si>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</si>
  <si>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</si>
  <si>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</si>
  <si>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</si>
  <si>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</si>
  <si>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</si>
  <si>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</si>
  <si>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</si>
  <si>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</si>
  <si>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</si>
  <si>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</si>
  <si>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</si>
  <si>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</si>
  <si>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</si>
  <si>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</si>
  <si>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</si>
  <si>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</si>
  <si>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</si>
  <si>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</si>
  <si>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</si>
  <si>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</si>
  <si>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</si>
  <si>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</si>
  <si>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</si>
  <si>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</si>
  <si>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</si>
  <si>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</si>
  <si>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</si>
  <si>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</si>
  <si>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</si>
  <si>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</si>
  <si>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</si>
  <si>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</si>
  <si>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</si>
  <si>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</si>
  <si>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</si>
  <si>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</si>
  <si>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</si>
  <si>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</si>
  <si>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</si>
  <si>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</si>
  <si>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</si>
  <si>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</si>
  <si>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</si>
  <si>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</si>
  <si>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</si>
  <si>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</si>
  <si>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</si>
  <si>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</si>
  <si>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</si>
  <si>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</si>
  <si>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</si>
  <si>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</si>
  <si>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</si>
  <si>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</si>
  <si>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</si>
  <si>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</si>
  <si>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</si>
  <si>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</si>
  <si>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</si>
  <si>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</si>
  <si>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</si>
  <si>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</si>
  <si>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</si>
  <si>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</si>
  <si>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</si>
  <si>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</si>
  <si>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</si>
  <si>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</si>
  <si>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</si>
  <si>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</si>
  <si>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</si>
  <si>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</si>
  <si>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</si>
  <si>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</si>
  <si>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</si>
  <si>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</si>
  <si>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</si>
  <si>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</si>
  <si>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</si>
  <si>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</si>
  <si>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</si>
  <si>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</si>
  <si>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</si>
  <si>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</si>
  <si>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</si>
  <si>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</si>
  <si>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</si>
  <si>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</si>
  <si>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</si>
  <si>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</si>
  <si>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</si>
  <si>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</si>
  <si>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</si>
  <si>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</si>
  <si>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</si>
  <si>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</si>
  <si>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</si>
  <si>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</si>
  <si>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</si>
  <si>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</si>
  <si>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</si>
  <si>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</si>
  <si>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</si>
  <si>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</si>
  <si>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</si>
  <si>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</si>
  <si>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</si>
  <si>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</si>
  <si>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</si>
  <si>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</si>
  <si>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</si>
  <si>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</si>
  <si>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</si>
  <si>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</si>
  <si>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</si>
  <si>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</si>
  <si>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</si>
  <si>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</si>
  <si>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</si>
  <si>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</si>
  <si>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</si>
  <si>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</si>
  <si>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</si>
  <si>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</si>
  <si>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</si>
  <si>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</si>
  <si>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</si>
  <si>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</si>
  <si>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</si>
  <si>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</si>
  <si>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</si>
  <si>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</si>
  <si>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</si>
  <si>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</si>
  <si>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</si>
  <si>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</si>
  <si>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</si>
  <si>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</si>
  <si>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</si>
  <si>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</si>
  <si>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</si>
  <si>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</si>
  <si>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</si>
  <si>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</si>
  <si>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</si>
  <si>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</si>
  <si>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</si>
  <si>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</si>
  <si>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</si>
  <si>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</si>
  <si>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</si>
  <si>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</si>
  <si>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</si>
  <si>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</si>
  <si>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</si>
  <si>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</si>
  <si>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</si>
  <si>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</si>
  <si>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</si>
  <si>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</si>
  <si>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</si>
  <si>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</si>
  <si>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</si>
  <si>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</si>
  <si>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</si>
  <si>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</si>
  <si>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</si>
  <si>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</si>
  <si>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</si>
  <si>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</si>
  <si>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</si>
  <si>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</si>
  <si>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</si>
  <si>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</si>
  <si>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</si>
  <si>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</si>
  <si>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</si>
  <si>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</si>
  <si>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</si>
  <si>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</si>
  <si>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</si>
  <si>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</si>
  <si>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</si>
  <si>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</si>
  <si>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</si>
  <si>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</si>
  <si>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</si>
  <si>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</si>
  <si>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</si>
  <si>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</si>
  <si>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</si>
  <si>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</si>
  <si>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</si>
  <si>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</si>
  <si>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</si>
  <si>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</si>
  <si>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</si>
  <si>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</si>
  <si>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</si>
  <si>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</si>
  <si>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</si>
  <si>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</si>
  <si>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</si>
  <si>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</si>
  <si>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</si>
  <si>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</si>
  <si>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</si>
  <si>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</si>
  <si>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</si>
  <si>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</si>
  <si>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</si>
  <si>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</si>
  <si>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</si>
  <si>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</si>
  <si>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</si>
  <si>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</si>
  <si>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</si>
  <si>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</si>
  <si>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</si>
  <si>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</si>
  <si>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</si>
  <si>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</si>
  <si>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</si>
  <si>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</si>
  <si>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</si>
  <si>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</si>
  <si>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</si>
  <si>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</si>
  <si>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</si>
  <si>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</si>
  <si>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</si>
  <si>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</si>
  <si>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</si>
  <si>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</si>
  <si>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</si>
  <si>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</si>
  <si>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</si>
  <si>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</si>
  <si>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</si>
  <si>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</si>
  <si>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</si>
  <si>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</si>
  <si>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</si>
  <si>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</si>
  <si>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</si>
  <si>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</si>
  <si>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</si>
  <si>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</si>
  <si>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</si>
  <si>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</si>
  <si>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</si>
  <si>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</si>
  <si>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</si>
  <si>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</si>
  <si>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</si>
  <si>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</si>
  <si>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</si>
  <si>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</si>
  <si>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</si>
  <si>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</si>
  <si>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</si>
  <si>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</si>
  <si>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</si>
  <si>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</si>
  <si>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</si>
  <si>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</si>
  <si>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</si>
  <si>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</si>
  <si>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</si>
  <si>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</si>
  <si>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</si>
  <si>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</si>
  <si>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</si>
  <si>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</si>
  <si>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</si>
  <si>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</si>
  <si>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</si>
  <si>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</si>
  <si>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</si>
  <si>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</si>
  <si>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</si>
  <si>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</si>
  <si>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</si>
  <si>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</si>
  <si>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</si>
  <si>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</si>
  <si>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</si>
  <si>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</si>
  <si>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</si>
  <si>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</si>
  <si>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</si>
  <si>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</si>
  <si>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</si>
  <si>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</si>
  <si>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</si>
  <si>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</si>
  <si>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</si>
  <si>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</si>
  <si>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</si>
  <si>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</si>
  <si>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</si>
  <si>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</si>
  <si>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</si>
  <si>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</si>
  <si>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</si>
  <si>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</si>
  <si>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</si>
  <si>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</si>
  <si>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</si>
  <si>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</si>
  <si>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</si>
  <si>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</si>
  <si>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</si>
  <si>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</si>
  <si>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</si>
  <si>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</si>
  <si>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</si>
  <si>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</si>
  <si>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</si>
  <si>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</si>
  <si>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</si>
  <si>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</si>
  <si>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</si>
  <si>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</si>
  <si>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</si>
  <si>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</si>
  <si>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</si>
  <si>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</si>
  <si>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</si>
  <si>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</si>
  <si>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</si>
  <si>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</si>
  <si>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</si>
  <si>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</si>
  <si>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</si>
  <si>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</si>
  <si>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</si>
  <si>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</si>
  <si>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</si>
  <si>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</si>
  <si>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</si>
  <si>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</si>
  <si>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</si>
  <si>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</si>
  <si>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</si>
  <si>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</si>
  <si>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</si>
  <si>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</si>
  <si>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</si>
  <si>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</si>
  <si>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</si>
  <si>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</si>
  <si>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</si>
  <si>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</si>
  <si>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</si>
  <si>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</si>
  <si>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</si>
  <si>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</si>
  <si>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</si>
  <si>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</si>
  <si>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</si>
  <si>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</si>
  <si>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</si>
  <si>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</si>
  <si>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</si>
  <si>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</si>
  <si>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</si>
  <si>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</si>
  <si>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</si>
  <si>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</si>
  <si>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</si>
  <si>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</si>
  <si>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</si>
  <si>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</si>
  <si>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</si>
  <si>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</si>
  <si>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</si>
  <si>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</si>
  <si>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</si>
  <si>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</si>
  <si>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</si>
  <si>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</si>
  <si>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</si>
  <si>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</si>
  <si>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</si>
  <si>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</si>
  <si>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</si>
  <si>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</si>
  <si>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</si>
  <si>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</si>
  <si>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</si>
  <si>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</si>
  <si>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</si>
  <si>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</si>
  <si>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</si>
  <si>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</si>
  <si>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</si>
  <si>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</si>
  <si>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</si>
  <si>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</si>
  <si>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</si>
  <si>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</si>
  <si>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</si>
  <si>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</si>
  <si>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</si>
  <si>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</si>
  <si>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</si>
  <si>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</si>
  <si>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</si>
  <si>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</si>
  <si>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</si>
  <si>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</si>
  <si>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</si>
  <si>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</si>
  <si>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</si>
  <si>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</si>
  <si>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</si>
  <si>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</si>
  <si>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</si>
  <si>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</si>
  <si>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</si>
  <si>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</si>
  <si>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</si>
  <si>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</si>
  <si>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</si>
  <si>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</si>
  <si>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</si>
  <si>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</si>
  <si>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</si>
  <si>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</si>
  <si>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</si>
  <si>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</si>
  <si>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</si>
  <si>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</si>
  <si>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</si>
  <si>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</si>
  <si>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</si>
  <si>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</si>
  <si>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</si>
  <si>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</si>
  <si>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</si>
  <si>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</si>
  <si>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</si>
  <si>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</si>
  <si>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</si>
  <si>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</si>
  <si>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</si>
  <si>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</si>
  <si>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</si>
  <si>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</si>
  <si>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</si>
  <si>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</si>
  <si>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</si>
  <si>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</si>
  <si>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</si>
  <si>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</si>
  <si>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</si>
  <si>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</si>
  <si>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</si>
  <si>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</si>
  <si>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</si>
  <si>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</si>
  <si>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</si>
  <si>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</si>
  <si>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</si>
  <si>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</si>
  <si>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</si>
  <si>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</si>
  <si>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</si>
  <si>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</si>
  <si>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</si>
  <si>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</si>
  <si>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</si>
  <si>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</si>
  <si>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</si>
  <si>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</si>
  <si>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</si>
  <si>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</si>
  <si>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</si>
  <si>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</si>
  <si>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</si>
  <si>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</si>
  <si>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</si>
  <si>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</si>
  <si>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</si>
  <si>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</si>
  <si>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</si>
  <si>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</si>
  <si>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</si>
  <si>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</si>
  <si>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</si>
  <si>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</si>
  <si>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</si>
  <si>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</si>
  <si>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</si>
  <si>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</si>
  <si>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</si>
  <si>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</si>
  <si>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</si>
  <si>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</si>
  <si>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</si>
  <si>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</si>
  <si>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</si>
  <si>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</si>
  <si>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</si>
  <si>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</si>
  <si>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</si>
  <si>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</si>
  <si>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</si>
  <si>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</si>
  <si>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</si>
  <si>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</si>
  <si>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</si>
  <si>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</si>
  <si>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</si>
  <si>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</si>
  <si>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</si>
  <si>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</si>
  <si>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</si>
  <si>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</si>
  <si>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</si>
  <si>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</si>
  <si>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</si>
  <si>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</si>
  <si>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</si>
  <si>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</si>
  <si>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</si>
  <si>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</si>
  <si>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</si>
  <si>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</si>
  <si>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</si>
  <si>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</si>
  <si>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</si>
  <si>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</si>
  <si>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</si>
  <si>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</si>
  <si>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</si>
  <si>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</si>
  <si>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</si>
  <si>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</si>
  <si>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</si>
  <si>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</si>
  <si>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</si>
  <si>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</si>
  <si>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</si>
  <si>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</si>
  <si>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</si>
  <si>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</si>
  <si>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</si>
  <si>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</si>
  <si>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</si>
  <si>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</si>
  <si>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</si>
  <si>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</si>
  <si>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</si>
  <si>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</si>
  <si>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</si>
  <si>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</si>
  <si>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</si>
  <si>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</si>
  <si>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</si>
  <si>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</si>
  <si>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</si>
  <si>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</si>
  <si>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</si>
  <si>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</si>
  <si>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</si>
  <si>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</si>
  <si>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</si>
  <si>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</si>
  <si>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</si>
  <si>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</si>
  <si>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</si>
  <si>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</si>
  <si>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</si>
  <si>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</si>
  <si>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</si>
  <si>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</si>
  <si>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</si>
  <si>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</si>
  <si>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</si>
  <si>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</si>
  <si>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</si>
  <si>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</si>
  <si>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</si>
  <si>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</si>
  <si>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</si>
  <si>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</si>
  <si>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</si>
  <si>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</si>
  <si>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</si>
  <si>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</si>
  <si>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</si>
  <si>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</si>
  <si>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</si>
  <si>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</si>
  <si>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</si>
  <si>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</si>
  <si>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</si>
  <si>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</si>
  <si>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</si>
  <si>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</si>
  <si>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</si>
  <si>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</si>
  <si>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</si>
  <si>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</si>
  <si>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</si>
  <si>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</si>
  <si>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</si>
  <si>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</si>
  <si>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</si>
  <si>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</si>
  <si>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</si>
  <si>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</si>
  <si>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</si>
  <si>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</si>
  <si>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</si>
  <si>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</si>
  <si>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</si>
  <si>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</si>
  <si>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</si>
  <si>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</si>
  <si>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</si>
  <si>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</si>
  <si>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</si>
  <si>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</si>
  <si>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</si>
  <si>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</si>
  <si>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</si>
  <si>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</si>
  <si>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</si>
  <si>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</si>
  <si>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</si>
  <si>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</si>
  <si>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</si>
  <si>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</si>
  <si>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</si>
  <si>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</si>
  <si>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</si>
  <si>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</si>
  <si>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</si>
  <si>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</si>
  <si>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</si>
  <si>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</si>
  <si>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</si>
  <si>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</si>
  <si>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</si>
  <si>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</si>
  <si>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</si>
  <si>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</si>
  <si>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</si>
  <si>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</si>
  <si>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</si>
  <si>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</si>
  <si>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</si>
  <si>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</si>
  <si>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</si>
  <si>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</si>
  <si>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</si>
  <si>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</si>
  <si>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</si>
  <si>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</si>
  <si>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</si>
  <si>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</si>
  <si>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</si>
  <si>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</si>
  <si>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</si>
  <si>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</si>
  <si>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</si>
  <si>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</si>
  <si>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</si>
  <si>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</si>
  <si>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</si>
  <si>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</si>
  <si>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</si>
  <si>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</si>
  <si>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</si>
  <si>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</si>
  <si>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</si>
  <si>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</si>
  <si>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</si>
  <si>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</si>
  <si>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</si>
  <si>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</si>
  <si>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</si>
  <si>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</si>
  <si>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</si>
  <si>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</si>
  <si>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</si>
  <si>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</si>
  <si>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</si>
  <si>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</si>
  <si>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</si>
  <si>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</si>
  <si>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</si>
  <si>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</si>
  <si>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</si>
  <si>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</si>
  <si>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</si>
  <si>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</si>
  <si>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</si>
  <si>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</si>
  <si>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</si>
  <si>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</si>
  <si>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</si>
  <si>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</si>
  <si>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</si>
  <si>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</si>
  <si>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</si>
  <si>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</si>
  <si>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</si>
  <si>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</si>
  <si>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</si>
  <si>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</si>
  <si>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</si>
  <si>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</si>
  <si>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</si>
  <si>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</si>
  <si>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</si>
  <si>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</si>
  <si>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</si>
  <si>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</si>
  <si>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</si>
  <si>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</si>
  <si>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</si>
  <si>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</si>
  <si>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</si>
  <si>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</si>
  <si>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</si>
  <si>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</si>
  <si>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</si>
  <si>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</si>
  <si>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</si>
  <si>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</si>
  <si>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</si>
  <si>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</si>
  <si>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</si>
  <si>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</si>
  <si>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</si>
  <si>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</si>
  <si>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</si>
  <si>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</si>
  <si>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</si>
  <si>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</si>
  <si>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</si>
  <si>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</si>
  <si>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</si>
  <si>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</si>
  <si>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</si>
  <si>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</si>
  <si>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</si>
  <si>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</si>
  <si>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</si>
  <si>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</si>
  <si>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</si>
  <si>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</si>
  <si>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</si>
  <si>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</si>
  <si>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</si>
  <si>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</si>
  <si>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</si>
  <si>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</si>
  <si>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</si>
  <si>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</si>
  <si>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</si>
  <si>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</si>
  <si>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</si>
  <si>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</si>
  <si>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</si>
  <si>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</si>
  <si>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</si>
  <si>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</si>
  <si>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</si>
  <si>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</si>
  <si>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</si>
  <si>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</si>
  <si>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</si>
  <si>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</si>
  <si>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</si>
  <si>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</si>
  <si>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</si>
  <si>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</si>
  <si>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</si>
  <si>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</si>
  <si>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</si>
  <si>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</si>
  <si>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</si>
  <si>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</si>
  <si>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</si>
  <si>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</si>
  <si>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</si>
  <si>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</si>
  <si>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</si>
  <si>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</si>
  <si>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</si>
  <si>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</si>
  <si>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</si>
  <si>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</si>
  <si>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</si>
  <si>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</si>
  <si>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</si>
  <si>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</si>
  <si>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</si>
  <si>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</si>
  <si>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</si>
  <si>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</si>
  <si>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</si>
  <si>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</si>
  <si>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</si>
  <si>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</si>
  <si>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</si>
  <si>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</si>
  <si>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</si>
  <si>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</si>
  <si>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</si>
  <si>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</si>
  <si>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</si>
  <si>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</si>
  <si>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</si>
  <si>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</si>
  <si>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</si>
  <si>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</si>
  <si>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</si>
  <si>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</si>
  <si>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</si>
  <si>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</si>
  <si>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</si>
  <si>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</si>
  <si>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</si>
  <si>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</si>
  <si>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</si>
  <si>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</si>
  <si>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</si>
  <si>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</si>
  <si>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</si>
  <si>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</si>
  <si>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</si>
  <si>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</si>
  <si>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</si>
  <si>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</si>
  <si>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</si>
  <si>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</si>
  <si>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</si>
  <si>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</si>
  <si>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</si>
  <si>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</si>
  <si>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</si>
  <si>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</si>
  <si>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</si>
  <si>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</si>
  <si>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</si>
  <si>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</si>
  <si>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</si>
  <si>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</si>
  <si>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</si>
  <si>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</si>
  <si>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</si>
  <si>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</si>
  <si>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</si>
  <si>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</si>
  <si>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</si>
  <si>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</si>
  <si>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</si>
  <si>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</si>
  <si>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</si>
  <si>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</si>
  <si>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</si>
  <si>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</si>
  <si>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</si>
  <si>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</si>
  <si>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</si>
  <si>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</si>
  <si>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</si>
  <si>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</si>
  <si>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</si>
  <si>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</si>
  <si>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</si>
  <si>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</si>
  <si>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</si>
  <si>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</si>
  <si>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</si>
  <si>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</si>
  <si>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</si>
  <si>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</si>
  <si>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</si>
  <si>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</si>
  <si>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</si>
  <si>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</si>
  <si>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</si>
  <si>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</si>
  <si>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</si>
  <si>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</si>
  <si>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</si>
  <si>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</si>
  <si>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</si>
  <si>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</si>
  <si>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</si>
  <si>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</si>
  <si>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</si>
  <si>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</si>
  <si>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</si>
  <si>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</si>
  <si>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</si>
  <si>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</si>
  <si>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</si>
  <si>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</si>
  <si>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</si>
  <si>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</si>
  <si>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</si>
  <si>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</si>
  <si>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</si>
  <si>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</si>
  <si>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</si>
  <si>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</si>
  <si>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</si>
  <si>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</si>
  <si>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</si>
  <si>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</si>
  <si>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</si>
  <si>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</si>
  <si>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</si>
  <si>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</si>
  <si>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</si>
  <si>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</si>
  <si>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</si>
  <si>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</si>
  <si>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</si>
  <si>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</si>
  <si>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</si>
  <si>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</si>
  <si>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</si>
  <si>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</si>
  <si>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</si>
  <si>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</si>
  <si>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</si>
  <si>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</si>
  <si>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</si>
  <si>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</si>
  <si>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</si>
  <si>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</si>
  <si>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</si>
  <si>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</si>
  <si>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</si>
  <si>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</si>
  <si>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</si>
  <si>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</si>
  <si>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</si>
  <si>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</si>
  <si>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</si>
  <si>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</si>
  <si>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</si>
  <si>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</si>
  <si>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</si>
  <si>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</si>
  <si>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</si>
  <si>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</si>
  <si>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</si>
  <si>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</si>
  <si>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</si>
  <si>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</si>
  <si>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</si>
  <si>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</si>
  <si>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</si>
  <si>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</si>
  <si>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</si>
  <si>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</si>
  <si>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</si>
  <si>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</si>
  <si>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</si>
  <si>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</si>
  <si>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</si>
  <si>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</si>
  <si>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</si>
  <si>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</si>
  <si>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</si>
  <si>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</si>
  <si>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</si>
  <si>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</si>
  <si>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</si>
  <si>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</si>
  <si>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</si>
  <si>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</si>
  <si>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</si>
  <si>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</si>
  <si>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</si>
  <si>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</si>
  <si>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</si>
  <si>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</si>
  <si>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</si>
  <si>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</si>
  <si>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</si>
  <si>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</si>
  <si>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</si>
  <si>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</si>
  <si>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</si>
  <si>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</si>
  <si>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</si>
  <si>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</si>
  <si>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</si>
  <si>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</si>
  <si>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</si>
  <si>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</si>
  <si>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</si>
  <si>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</si>
  <si>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</si>
  <si>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</si>
  <si>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</si>
  <si>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</si>
  <si>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</si>
  <si>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</si>
  <si>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</si>
  <si>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</si>
  <si>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</si>
  <si>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</si>
  <si>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</si>
  <si>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</si>
  <si>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</si>
  <si>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</si>
  <si>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</si>
  <si>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</si>
  <si>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</si>
  <si>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</si>
  <si>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</si>
  <si>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</si>
  <si>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</si>
  <si>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</si>
  <si>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</si>
  <si>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</si>
  <si>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</si>
  <si>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</si>
  <si>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</si>
  <si>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</si>
  <si>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</si>
  <si>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</si>
  <si>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</si>
  <si>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</si>
  <si>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</si>
  <si>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</si>
  <si>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</si>
  <si>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</si>
  <si>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</si>
  <si>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</si>
  <si>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</si>
  <si>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</si>
  <si>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</si>
  <si>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</si>
  <si>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</si>
  <si>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</si>
  <si>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</si>
  <si>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</si>
  <si>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</si>
  <si>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</si>
  <si>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</si>
  <si>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</si>
  <si>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</si>
  <si>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</si>
  <si>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</si>
  <si>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</si>
  <si>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</si>
  <si>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</si>
  <si>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</si>
  <si>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</si>
  <si>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</si>
  <si>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</si>
  <si>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</si>
  <si>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</si>
  <si>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</si>
  <si>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</si>
  <si>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</si>
  <si>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</si>
  <si>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</si>
  <si>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</si>
  <si>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</si>
  <si>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</si>
  <si>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</si>
  <si>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</si>
  <si>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</si>
  <si>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</si>
  <si>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</si>
  <si>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</si>
  <si>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</si>
  <si>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</si>
  <si>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</si>
  <si>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</si>
  <si>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</si>
  <si>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</si>
  <si>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</si>
  <si>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</si>
  <si>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</si>
  <si>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</si>
  <si>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</si>
  <si>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</si>
  <si>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</si>
  <si>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</si>
  <si>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</si>
  <si>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</si>
  <si>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</si>
  <si>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</si>
  <si>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</si>
  <si>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</si>
  <si>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</si>
  <si>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</si>
  <si>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</si>
  <si>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</si>
  <si>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</si>
  <si>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</si>
  <si>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</si>
  <si>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</si>
  <si>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</si>
  <si>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</si>
  <si>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</si>
  <si>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</si>
  <si>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</si>
  <si>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</si>
  <si>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</si>
  <si>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</si>
  <si>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</si>
  <si>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</si>
  <si>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</si>
  <si>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</si>
  <si>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</si>
  <si>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</si>
  <si>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</si>
  <si>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</si>
  <si>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</si>
  <si>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</si>
  <si>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</si>
  <si>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</si>
  <si>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</si>
  <si>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</si>
  <si>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</si>
  <si>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</si>
  <si>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</si>
  <si>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</si>
  <si>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</si>
  <si>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</si>
  <si>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</si>
  <si>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</si>
  <si>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</si>
  <si>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</si>
  <si>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</si>
  <si>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</si>
  <si>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</si>
  <si>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</si>
  <si>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</si>
  <si>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</si>
  <si>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</si>
  <si>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</si>
  <si>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</si>
  <si>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</si>
  <si>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</si>
  <si>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</si>
  <si>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</si>
  <si>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</si>
  <si>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</si>
  <si>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</si>
  <si>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</si>
  <si>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</si>
  <si>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</si>
  <si>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</si>
  <si>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</si>
  <si>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</si>
  <si>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</si>
  <si>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</si>
  <si>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</si>
  <si>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</si>
  <si>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</si>
  <si>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</si>
  <si>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</si>
  <si>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</si>
  <si>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</si>
  <si>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</si>
  <si>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</si>
  <si>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</si>
  <si>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</si>
  <si>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</si>
  <si>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</si>
  <si>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</si>
  <si>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</si>
  <si>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</si>
  <si>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</si>
  <si>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</si>
  <si>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</si>
  <si>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</si>
  <si>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</si>
  <si>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</si>
  <si>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</si>
  <si>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</si>
  <si>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</si>
  <si>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</si>
  <si>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</si>
  <si>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</si>
  <si>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</si>
  <si>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</si>
  <si>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</si>
  <si>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</si>
  <si>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</si>
  <si>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</si>
  <si>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</si>
  <si>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</si>
  <si>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</si>
  <si>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</si>
  <si>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</si>
  <si>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</si>
  <si>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</si>
  <si>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</si>
  <si>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</si>
  <si>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</si>
  <si>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</si>
  <si>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</si>
  <si>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</si>
  <si>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</si>
  <si>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</si>
  <si>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</si>
  <si>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</si>
  <si>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</si>
  <si>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</si>
  <si>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</si>
  <si>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</si>
  <si>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</si>
  <si>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</si>
  <si>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</si>
  <si>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</si>
  <si>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</si>
  <si>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</si>
  <si>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</si>
  <si>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</si>
  <si>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</si>
  <si>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</si>
  <si>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</si>
  <si>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</si>
  <si>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</si>
  <si>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</si>
  <si>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</si>
  <si>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</si>
  <si>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</si>
  <si>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</si>
  <si>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</si>
  <si>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</si>
  <si>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</si>
  <si>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</si>
  <si>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</si>
  <si>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</si>
  <si>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</si>
  <si>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</si>
  <si>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</si>
  <si>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</si>
  <si>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</si>
  <si>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</si>
  <si>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</si>
  <si>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</si>
  <si>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</si>
  <si>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</si>
  <si>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</si>
  <si>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</si>
  <si>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</si>
  <si>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</si>
  <si>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</si>
  <si>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</si>
  <si>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</si>
  <si>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</si>
  <si>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</si>
  <si>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</si>
  <si>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</si>
  <si>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</si>
  <si>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</si>
  <si>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</si>
  <si>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</si>
  <si>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</si>
  <si>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</si>
  <si>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</si>
  <si>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</si>
  <si>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</si>
  <si>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</si>
  <si>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</si>
  <si>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</si>
  <si>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</si>
  <si>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</si>
  <si>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</si>
  <si>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</si>
  <si>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</si>
  <si>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</si>
  <si>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</si>
  <si>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</si>
  <si>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</si>
  <si>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</si>
  <si>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</si>
  <si>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</si>
  <si>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</si>
  <si>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</si>
  <si>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</si>
  <si>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</si>
  <si>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</si>
  <si>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</si>
  <si>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</si>
  <si>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</si>
  <si>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</si>
  <si>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</si>
  <si>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</si>
  <si>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</si>
  <si>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</si>
  <si>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</si>
  <si>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</si>
  <si>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</si>
  <si>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</si>
  <si>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</si>
  <si>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</si>
  <si>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</si>
  <si>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</si>
  <si>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</si>
  <si>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</si>
  <si>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</si>
  <si>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</si>
  <si>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</si>
  <si>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</si>
  <si>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</si>
  <si>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</si>
  <si>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</si>
  <si>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</si>
  <si>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</si>
  <si>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</si>
  <si>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</si>
  <si>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</si>
  <si>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</si>
  <si>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</si>
  <si>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</si>
  <si>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</si>
  <si>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</si>
  <si>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</si>
  <si>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</si>
  <si>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</si>
  <si>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</si>
  <si>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</si>
  <si>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</si>
  <si>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</si>
  <si>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</si>
  <si>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</si>
  <si>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</si>
  <si>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</si>
  <si>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</si>
  <si>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</si>
  <si>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</si>
  <si>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</si>
  <si>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</si>
  <si>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</si>
  <si>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</si>
  <si>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</si>
  <si>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</si>
  <si>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</si>
  <si>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</si>
  <si>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</si>
  <si>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</si>
  <si>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</si>
  <si>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</si>
  <si>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</si>
  <si>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</si>
  <si>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</si>
  <si>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</si>
  <si>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</si>
  <si>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</si>
  <si>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</si>
  <si>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</si>
  <si>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</si>
  <si>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</si>
  <si>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</si>
  <si>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</si>
  <si>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</si>
  <si>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</si>
  <si>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</si>
  <si>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</si>
  <si>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</si>
  <si>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</si>
  <si>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</si>
  <si>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</si>
  <si>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</si>
  <si>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</si>
  <si>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</si>
  <si>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</si>
  <si>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</si>
  <si>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</si>
  <si>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</si>
  <si>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</si>
  <si>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</si>
  <si>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</si>
  <si>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</si>
  <si>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</si>
  <si>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</si>
  <si>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</si>
  <si>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</si>
  <si>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</si>
  <si>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</si>
  <si>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</si>
  <si>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</si>
  <si>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</si>
  <si>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</si>
  <si>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</si>
  <si>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</si>
  <si>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</si>
  <si>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</si>
  <si>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</si>
  <si>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</si>
  <si>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</si>
  <si>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</si>
  <si>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</si>
  <si>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</si>
  <si>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</si>
  <si>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</si>
  <si>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</si>
  <si>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</si>
  <si>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</si>
  <si>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</si>
  <si>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</si>
  <si>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</si>
  <si>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</si>
  <si>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</si>
  <si>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</si>
  <si>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</si>
  <si>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</si>
  <si>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</si>
  <si>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</si>
  <si>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</si>
  <si>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</si>
  <si>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</si>
  <si>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</si>
  <si>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</si>
  <si>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</si>
  <si>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</si>
  <si>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</si>
  <si>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</si>
  <si>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</si>
  <si>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</si>
  <si>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</si>
  <si>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</si>
  <si>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</si>
  <si>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</si>
  <si>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</si>
  <si>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</si>
  <si>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</si>
  <si>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</si>
  <si>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</si>
  <si>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</si>
  <si>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</si>
  <si>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</si>
  <si>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</si>
  <si>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</si>
  <si>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</si>
  <si>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</si>
  <si>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</si>
  <si>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</si>
  <si>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</si>
  <si>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</si>
  <si>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</si>
  <si>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</si>
  <si>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</si>
  <si>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</si>
  <si>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</si>
  <si>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</si>
  <si>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</si>
  <si>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</si>
  <si>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</si>
  <si>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</si>
  <si>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</si>
  <si>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</si>
  <si>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</si>
  <si>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</si>
  <si>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</si>
  <si>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</si>
  <si>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</si>
  <si>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</si>
  <si>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</si>
  <si>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</si>
  <si>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</si>
  <si>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</si>
  <si>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</si>
  <si>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</si>
  <si>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</si>
  <si>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</si>
  <si>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</si>
  <si>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</si>
  <si>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</si>
  <si>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</si>
  <si>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</si>
  <si>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</si>
  <si>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</si>
  <si>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</si>
  <si>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</si>
  <si>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</si>
  <si>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</si>
  <si>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</si>
  <si>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</si>
  <si>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</si>
  <si>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</si>
  <si>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</si>
  <si>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</si>
  <si>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</si>
  <si>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</si>
  <si>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</si>
  <si>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</si>
  <si>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</si>
  <si>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</si>
  <si>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</si>
  <si>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</si>
  <si>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</si>
  <si>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</si>
  <si>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</si>
  <si>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</si>
  <si>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</si>
  <si>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</si>
  <si>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</si>
  <si>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</si>
  <si>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</si>
  <si>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</si>
  <si>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</si>
  <si>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</si>
  <si>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</si>
  <si>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</si>
  <si>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</si>
  <si>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</si>
  <si>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</si>
  <si>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</si>
  <si>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</si>
  <si>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</si>
  <si>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</si>
  <si>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</si>
  <si>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</si>
  <si>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</si>
  <si>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</si>
  <si>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</si>
  <si>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</si>
  <si>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</si>
  <si>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</si>
  <si>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</si>
  <si>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</si>
  <si>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</si>
  <si>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</si>
  <si>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</si>
  <si>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</si>
  <si>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</si>
  <si>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</si>
  <si>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</si>
  <si>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</si>
  <si>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</si>
  <si>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</si>
  <si>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</si>
  <si>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</si>
  <si>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</si>
  <si>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</si>
  <si>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</si>
  <si>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</si>
  <si>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</si>
  <si>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</si>
  <si>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</si>
  <si>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</si>
  <si>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</si>
  <si>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</si>
  <si>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</si>
  <si>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</si>
  <si>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</si>
  <si>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</si>
  <si>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</si>
  <si>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</si>
  <si>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</si>
  <si>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</si>
  <si>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</si>
  <si>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</si>
  <si>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</si>
  <si>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</si>
  <si>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</si>
  <si>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</si>
  <si>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</si>
  <si>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</si>
  <si>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</si>
  <si>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</si>
  <si>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</si>
  <si>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</si>
  <si>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</si>
  <si>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</si>
  <si>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</si>
  <si>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</si>
  <si>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</si>
  <si>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</si>
  <si>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</si>
  <si>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</si>
  <si>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</si>
  <si>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</si>
  <si>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</si>
  <si>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</si>
  <si>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</si>
  <si>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</si>
  <si>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</si>
  <si>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</si>
  <si>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</si>
  <si>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</si>
  <si>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</si>
  <si>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</si>
  <si>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</si>
  <si>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</si>
  <si>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</si>
  <si>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</si>
  <si>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</si>
  <si>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</si>
  <si>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</si>
  <si>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</si>
  <si>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</si>
  <si>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</si>
  <si>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</si>
  <si>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</si>
  <si>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</si>
  <si>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</si>
  <si>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</si>
  <si>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</si>
  <si>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</si>
  <si>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</si>
  <si>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</si>
  <si>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</si>
  <si>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</si>
  <si>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</si>
  <si>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</si>
  <si>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</si>
  <si>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</si>
  <si>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</si>
  <si>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</si>
  <si>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</si>
  <si>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</si>
  <si>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</si>
  <si>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</si>
  <si>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</si>
  <si>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</si>
  <si>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</si>
  <si>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</si>
  <si>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</si>
  <si>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</si>
  <si>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</si>
  <si>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</si>
  <si>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</si>
  <si>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</si>
  <si>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</si>
  <si>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</si>
  <si>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</si>
  <si>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</si>
  <si>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</si>
  <si>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</si>
  <si>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</si>
  <si>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</si>
  <si>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</si>
  <si>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</si>
  <si>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</si>
  <si>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</si>
  <si>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</si>
  <si>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</si>
  <si>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</si>
  <si>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</si>
  <si>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</si>
  <si>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</si>
  <si>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</si>
  <si>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</si>
  <si>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</si>
  <si>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</si>
  <si>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</si>
  <si>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</si>
  <si>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</si>
  <si>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</si>
  <si>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</si>
  <si>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</si>
  <si>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</si>
  <si>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</si>
  <si>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</si>
  <si>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</si>
  <si>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</si>
  <si>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</si>
  <si>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</si>
  <si>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</si>
  <si>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</si>
  <si>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</si>
  <si>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</si>
  <si>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</si>
  <si>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</si>
  <si>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</si>
  <si>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</si>
  <si>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</si>
  <si>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</si>
  <si>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</si>
  <si>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</si>
  <si>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</si>
  <si>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</si>
  <si>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</si>
  <si>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</si>
  <si>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</si>
  <si>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</si>
  <si>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</si>
  <si>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</si>
  <si>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</si>
  <si>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</si>
  <si>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</si>
  <si>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</si>
  <si>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</si>
  <si>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</si>
  <si>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</si>
  <si>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</si>
  <si>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</si>
  <si>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</si>
  <si>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</si>
  <si>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</si>
  <si>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</si>
  <si>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</si>
  <si>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</si>
  <si>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</si>
  <si>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</si>
  <si>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</si>
  <si>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</si>
  <si>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</si>
  <si>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</si>
  <si>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</si>
  <si>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</si>
  <si>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</si>
  <si>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</si>
  <si>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</si>
  <si>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</si>
  <si>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</si>
  <si>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</si>
  <si>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</si>
  <si>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</si>
  <si>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</si>
  <si>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</si>
  <si>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</si>
  <si>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</si>
  <si>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</si>
  <si>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</si>
  <si>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</si>
  <si>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</si>
  <si>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</si>
  <si>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</si>
  <si>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</si>
  <si>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</si>
  <si>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</si>
  <si>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</si>
  <si>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</si>
  <si>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</si>
  <si>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</si>
  <si>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</si>
  <si>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</si>
  <si>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</si>
  <si>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</si>
  <si>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</si>
  <si>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</si>
  <si>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</si>
  <si>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</si>
  <si>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</si>
  <si>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</si>
  <si>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</si>
  <si>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</si>
  <si>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</si>
  <si>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</si>
  <si>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</si>
  <si>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</si>
  <si>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</si>
  <si>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</si>
  <si>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</si>
  <si>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</si>
  <si>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</si>
  <si>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</si>
  <si>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</si>
  <si>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</si>
  <si>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</si>
  <si>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</si>
  <si>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</si>
  <si>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</si>
  <si>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</si>
  <si>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</si>
  <si>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</si>
  <si>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</si>
  <si>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</si>
  <si>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</si>
  <si>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</si>
  <si>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</si>
  <si>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</si>
  <si>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</si>
  <si>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</si>
  <si>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</si>
  <si>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</si>
  <si>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</si>
  <si>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</si>
  <si>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</si>
  <si>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</si>
  <si>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</si>
  <si>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</si>
  <si>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</si>
  <si>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</si>
  <si>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</si>
  <si>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</si>
  <si>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</si>
  <si>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</si>
  <si>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</si>
  <si>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</si>
  <si>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</si>
  <si>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</si>
  <si>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</si>
  <si>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</si>
  <si>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</si>
  <si>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</si>
  <si>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</si>
  <si>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</si>
  <si>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</si>
  <si>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</si>
  <si>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</si>
  <si>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</si>
  <si>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</si>
  <si>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</si>
  <si>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</si>
  <si>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</si>
  <si>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</si>
  <si>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</si>
  <si>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</si>
  <si>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</si>
  <si>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</si>
  <si>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</si>
  <si>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</si>
  <si>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</si>
  <si>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</si>
  <si>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</si>
  <si>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</si>
  <si>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</si>
  <si>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</si>
  <si>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</si>
  <si>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</si>
  <si>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</si>
  <si>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</si>
  <si>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</si>
  <si>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</si>
  <si>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</si>
  <si>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</si>
  <si>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</si>
  <si>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</si>
  <si>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</si>
  <si>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</si>
  <si>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</si>
  <si>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</si>
  <si>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</si>
  <si>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</si>
  <si>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</si>
  <si>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</si>
  <si>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</si>
  <si>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</si>
  <si>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</si>
  <si>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</si>
  <si>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</si>
  <si>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</si>
  <si>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</si>
  <si>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</si>
  <si>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</si>
  <si>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</si>
  <si>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</si>
  <si>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</si>
  <si>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</si>
  <si>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</si>
  <si>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</si>
  <si>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</si>
  <si>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</si>
  <si>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</si>
  <si>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</si>
  <si>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</si>
  <si>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</si>
  <si>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</si>
  <si>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</si>
  <si>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</si>
  <si>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</si>
  <si>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</si>
  <si>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</si>
  <si>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</si>
  <si>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</si>
  <si>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</si>
  <si>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</si>
  <si>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</si>
  <si>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</si>
  <si>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</si>
  <si>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</si>
  <si>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</si>
  <si>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</si>
  <si>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</si>
  <si>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</si>
  <si>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</si>
  <si>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</si>
  <si>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</si>
  <si>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</si>
  <si>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</si>
  <si>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</si>
  <si>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</si>
  <si>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</si>
  <si>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</si>
  <si>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</si>
  <si>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</si>
  <si>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</si>
  <si>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</si>
  <si>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</si>
  <si>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</si>
  <si>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</si>
  <si>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</si>
  <si>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</si>
  <si>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</si>
  <si>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</si>
  <si>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</si>
  <si>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</si>
  <si>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</si>
  <si>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</si>
  <si>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</si>
  <si>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</si>
  <si>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</si>
  <si>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</si>
  <si>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</si>
  <si>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</si>
  <si>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</si>
  <si>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</si>
  <si>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</si>
  <si>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</si>
  <si>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</si>
  <si>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</si>
  <si>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</si>
  <si>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</si>
  <si>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</si>
  <si>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</si>
  <si>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</si>
  <si>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</si>
  <si>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</si>
  <si>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</si>
  <si>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</si>
  <si>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</si>
  <si>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</si>
  <si>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</si>
  <si>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</si>
  <si>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</si>
  <si>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</si>
  <si>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</si>
  <si>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</si>
  <si>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</si>
  <si>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</si>
  <si>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</si>
  <si>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</si>
  <si>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</si>
  <si>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</si>
  <si>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</si>
  <si>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</si>
  <si>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</si>
  <si>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</si>
  <si>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</si>
  <si>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</si>
  <si>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</si>
  <si>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</si>
  <si>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</si>
  <si>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</si>
  <si>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</si>
  <si>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</si>
  <si>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</si>
  <si>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</si>
  <si>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</si>
  <si>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</si>
  <si>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</si>
  <si>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</si>
  <si>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</si>
  <si>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</si>
  <si>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</si>
  <si>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</si>
  <si>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</si>
  <si>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</si>
  <si>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</si>
  <si>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</si>
  <si>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</si>
  <si>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</si>
  <si>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</si>
  <si>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</si>
  <si>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</si>
  <si>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</si>
  <si>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</si>
  <si>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</si>
  <si>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</si>
  <si>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</si>
  <si>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</si>
  <si>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</si>
  <si>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</si>
  <si>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</si>
  <si>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</si>
  <si>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</si>
  <si>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</si>
  <si>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</si>
  <si>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</si>
  <si>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</si>
  <si>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</si>
  <si>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</si>
  <si>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</si>
  <si>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</si>
  <si>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</si>
  <si>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</si>
  <si>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</si>
  <si>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</si>
  <si>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</si>
  <si>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</si>
  <si>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</si>
  <si>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</si>
  <si>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</si>
  <si>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</si>
  <si>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</si>
  <si>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</si>
  <si>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</si>
  <si>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</si>
  <si>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</si>
  <si>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</si>
  <si>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</si>
  <si>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</si>
  <si>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</si>
  <si>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</si>
  <si>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</si>
  <si>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</si>
  <si>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</si>
  <si>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</si>
  <si>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</si>
  <si>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</si>
  <si>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</si>
  <si>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</si>
  <si>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</si>
  <si>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</si>
  <si>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</si>
  <si>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</si>
  <si>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</si>
  <si>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</si>
  <si>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</si>
  <si>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</si>
  <si>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</si>
  <si>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</si>
  <si>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</si>
  <si>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</si>
  <si>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</si>
  <si>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</si>
  <si>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</si>
  <si>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</si>
  <si>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</si>
  <si>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</si>
  <si>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</si>
  <si>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</si>
  <si>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</si>
  <si>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</si>
  <si>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</si>
  <si>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</si>
  <si>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</si>
  <si>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</si>
  <si>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</si>
  <si>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</si>
  <si>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</si>
  <si>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</si>
  <si>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</si>
  <si>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</si>
  <si>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</si>
  <si>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</si>
  <si>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</si>
  <si>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</si>
  <si>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</si>
  <si>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</si>
  <si>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</si>
  <si>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</si>
  <si>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</si>
  <si>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</si>
  <si>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</si>
  <si>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</si>
  <si>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</si>
  <si>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</si>
  <si>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</si>
  <si>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</si>
  <si>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</si>
  <si>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</si>
  <si>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</si>
  <si>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</si>
  <si>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</si>
  <si>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</si>
  <si>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</si>
  <si>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</si>
  <si>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</si>
  <si>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</si>
  <si>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</si>
  <si>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</si>
  <si>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</si>
  <si>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</si>
  <si>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</si>
  <si>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</si>
  <si>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</si>
  <si>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</si>
  <si>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</si>
  <si>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</si>
  <si>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</si>
  <si>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</si>
  <si>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</si>
  <si>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</si>
  <si>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</si>
  <si>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</si>
  <si>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</si>
  <si>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</si>
  <si>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</si>
  <si>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</si>
  <si>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</si>
  <si>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</si>
  <si>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</si>
  <si>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</si>
  <si>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</si>
  <si>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</si>
  <si>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</si>
  <si>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</si>
  <si>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</si>
  <si>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</si>
  <si>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</si>
  <si>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</si>
  <si>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</si>
  <si>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</si>
  <si>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</si>
  <si>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</si>
  <si>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</si>
  <si>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</si>
  <si>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</si>
  <si>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</si>
  <si>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</si>
  <si>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</si>
  <si>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</si>
  <si>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</si>
  <si>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</si>
  <si>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</si>
  <si>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</si>
  <si>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</si>
  <si>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</si>
  <si>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</si>
  <si>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</si>
  <si>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</si>
  <si>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</si>
  <si>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</si>
  <si>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</si>
  <si>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</si>
  <si>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</si>
  <si>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</si>
  <si>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</si>
  <si>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</si>
  <si>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</si>
  <si>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</si>
  <si>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</si>
  <si>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</si>
  <si>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</si>
  <si>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</si>
  <si>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</si>
  <si>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</si>
  <si>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</si>
  <si>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</si>
  <si>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</si>
  <si>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</si>
  <si>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</si>
  <si>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</si>
  <si>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</si>
  <si>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</si>
  <si>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</si>
  <si>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</si>
  <si>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</si>
  <si>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</si>
  <si>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</si>
  <si>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</si>
  <si>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</si>
  <si>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</si>
  <si>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</si>
  <si>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</si>
  <si>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</si>
  <si>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</si>
  <si>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</si>
  <si>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</si>
  <si>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</si>
  <si>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</si>
  <si>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</si>
  <si>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</si>
  <si>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</si>
  <si>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</si>
  <si>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</si>
  <si>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</si>
  <si>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</si>
  <si>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</si>
  <si>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</si>
  <si>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</si>
  <si>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</si>
  <si>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</si>
  <si>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</si>
  <si>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</si>
  <si>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</si>
  <si>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</si>
  <si>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</si>
  <si>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</si>
  <si>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</si>
  <si>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</si>
  <si>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</si>
  <si>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</si>
  <si>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</si>
  <si>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</si>
  <si>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</si>
  <si>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</si>
  <si>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</si>
  <si>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</si>
  <si>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</si>
  <si>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</si>
  <si>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</si>
  <si>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</si>
  <si>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</si>
  <si>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</si>
  <si>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</si>
  <si>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</si>
  <si>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</si>
  <si>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</si>
  <si>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</si>
  <si>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</si>
  <si>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</si>
  <si>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</si>
  <si>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</si>
  <si>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</si>
  <si>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</si>
  <si>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</si>
  <si>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</si>
  <si>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</si>
  <si>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</si>
  <si>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</si>
  <si>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</si>
  <si>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</si>
  <si>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</si>
  <si>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</si>
  <si>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</si>
  <si>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</si>
  <si>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</si>
  <si>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</si>
  <si>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</si>
  <si>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</si>
  <si>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</si>
  <si>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</si>
  <si>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</si>
  <si>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</si>
  <si>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</si>
  <si>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</si>
  <si>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</si>
  <si>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</si>
  <si>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</si>
  <si>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</si>
  <si>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</si>
  <si>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</si>
  <si>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</si>
  <si>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</si>
  <si>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</si>
  <si>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</si>
  <si>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</si>
  <si>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</si>
  <si>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</si>
  <si>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</si>
  <si>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</si>
  <si>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</si>
  <si>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</si>
  <si>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</si>
  <si>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</si>
  <si>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</si>
  <si>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</si>
  <si>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</si>
  <si>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</si>
  <si>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</si>
  <si>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</si>
  <si>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</si>
  <si>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</si>
  <si>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</si>
  <si>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</si>
  <si>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</si>
  <si>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</si>
  <si>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</si>
  <si>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</si>
  <si>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</si>
  <si>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</si>
  <si>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</si>
  <si>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</si>
  <si>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</si>
  <si>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</si>
  <si>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</si>
  <si>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</si>
  <si>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</si>
  <si>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</si>
  <si>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</si>
  <si>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</si>
  <si>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</si>
  <si>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</si>
  <si>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</si>
  <si>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</si>
  <si>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</si>
  <si>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</si>
  <si>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</si>
  <si>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</si>
  <si>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</si>
  <si>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</si>
  <si>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</si>
  <si>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</si>
  <si>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</si>
  <si>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</si>
  <si>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</si>
  <si>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</si>
  <si>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</si>
  <si>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</si>
  <si>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</si>
  <si>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</si>
  <si>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</si>
  <si>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</si>
  <si>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</si>
  <si>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</si>
  <si>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</si>
  <si>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</si>
  <si>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</si>
  <si>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</si>
  <si>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</si>
  <si>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</si>
  <si>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</si>
  <si>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</si>
  <si>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</si>
  <si>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</si>
  <si>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</si>
  <si>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</si>
  <si>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</si>
  <si>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</si>
  <si>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</si>
  <si>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</si>
  <si>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</si>
  <si>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</si>
  <si>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</si>
  <si>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</si>
  <si>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</si>
  <si>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</si>
  <si>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</si>
  <si>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</si>
  <si>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</si>
  <si>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</si>
  <si>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</si>
  <si>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</si>
  <si>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</si>
  <si>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</si>
  <si>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</si>
  <si>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</si>
  <si>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</si>
  <si>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</si>
  <si>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</si>
  <si>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</si>
  <si>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</si>
  <si>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</si>
  <si>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</si>
  <si>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</si>
  <si>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</si>
  <si>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</si>
  <si>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</si>
  <si>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</si>
  <si>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</si>
  <si>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</si>
  <si>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</si>
  <si>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</si>
  <si>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</si>
  <si>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</si>
  <si>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</si>
  <si>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</si>
  <si>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</si>
  <si>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</si>
  <si>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</si>
  <si>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</si>
  <si>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</si>
  <si>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</si>
  <si>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</si>
  <si>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</si>
  <si>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</si>
  <si>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</si>
  <si>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</si>
  <si>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</si>
  <si>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</si>
  <si>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</si>
  <si>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</si>
  <si>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</si>
  <si>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</si>
  <si>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</si>
  <si>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</si>
  <si>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</si>
  <si>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</si>
  <si>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</si>
  <si>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</si>
  <si>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</si>
  <si>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</si>
  <si>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</si>
  <si>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</si>
  <si>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</si>
  <si>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</si>
  <si>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</si>
  <si>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</si>
  <si>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</si>
  <si>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</si>
  <si>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</si>
  <si>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</si>
  <si>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</si>
  <si>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</si>
  <si>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</si>
  <si>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</si>
  <si>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</si>
  <si>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</si>
  <si>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</si>
  <si>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</si>
  <si>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</si>
  <si>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</si>
  <si>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</si>
  <si>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</si>
  <si>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</si>
  <si>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</si>
  <si>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</si>
  <si>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</si>
  <si>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</si>
  <si>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</si>
  <si>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</si>
  <si>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</si>
  <si>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</si>
  <si>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</si>
  <si>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</si>
  <si>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</si>
  <si>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</si>
  <si>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</si>
  <si>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</si>
  <si>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</si>
  <si>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</si>
  <si>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</si>
  <si>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</si>
  <si>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</si>
  <si>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</si>
  <si>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</si>
  <si>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</si>
  <si>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</si>
  <si>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</si>
  <si>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</si>
  <si>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</si>
  <si>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</si>
  <si>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</si>
  <si>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</si>
  <si>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</si>
  <si>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</si>
  <si>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</si>
  <si>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</si>
  <si>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</si>
  <si>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</si>
  <si>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</si>
  <si>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</si>
  <si>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</si>
  <si>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</si>
  <si>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</si>
  <si>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</si>
  <si>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</si>
  <si>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</si>
  <si>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</si>
  <si>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</si>
  <si>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</si>
  <si>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</si>
  <si>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</si>
  <si>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</si>
  <si>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</si>
  <si>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</si>
  <si>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</si>
  <si>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</si>
  <si>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</si>
  <si>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</si>
  <si>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</si>
  <si>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</si>
  <si>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</si>
  <si>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</si>
  <si>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</si>
  <si>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</si>
  <si>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</si>
  <si>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</si>
  <si>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</si>
  <si>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</si>
  <si>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</si>
  <si>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</si>
  <si>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</si>
  <si>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</si>
  <si>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</si>
  <si>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</si>
  <si>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</si>
  <si>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</si>
  <si>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</si>
  <si>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</si>
  <si>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</si>
  <si>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</si>
  <si>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</si>
  <si>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</si>
  <si>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</si>
  <si>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</si>
  <si>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</si>
  <si>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</si>
  <si>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</si>
  <si>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</si>
  <si>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</si>
  <si>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</si>
  <si>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</si>
  <si>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</si>
  <si>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</si>
  <si>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</si>
  <si>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</si>
  <si>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</si>
  <si>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</si>
  <si>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</si>
  <si>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</si>
  <si>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</si>
  <si>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</si>
  <si>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</si>
  <si>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</si>
  <si>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</si>
  <si>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</si>
  <si>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</si>
  <si>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</si>
  <si>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</si>
  <si>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</si>
  <si>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</si>
  <si>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</si>
  <si>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</si>
  <si>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</si>
  <si>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</si>
  <si>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</si>
  <si>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</si>
  <si>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</si>
  <si>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</si>
  <si>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</si>
  <si>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</si>
  <si>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</si>
  <si>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</si>
  <si>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</si>
  <si>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</si>
  <si>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</si>
  <si>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</si>
  <si>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</si>
  <si>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</si>
  <si>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</si>
  <si>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</si>
  <si>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</si>
  <si>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</si>
  <si>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</si>
  <si>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</si>
  <si>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</si>
  <si>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</si>
  <si>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</si>
  <si>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</si>
  <si>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</si>
  <si>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</si>
  <si>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</si>
  <si>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</si>
  <si>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</si>
  <si>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</si>
  <si>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</si>
  <si>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</si>
  <si>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</si>
  <si>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</si>
  <si>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</si>
  <si>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</si>
  <si>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</si>
  <si>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</si>
  <si>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</si>
  <si>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</si>
  <si>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</si>
  <si>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</si>
  <si>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</si>
  <si>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</si>
  <si>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</si>
  <si>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</si>
  <si>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</si>
  <si>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</si>
  <si>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</si>
  <si>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</si>
  <si>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</si>
  <si>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</si>
  <si>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</si>
  <si>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</si>
  <si>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</si>
  <si>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</si>
  <si>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</si>
  <si>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</si>
  <si>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</si>
  <si>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</si>
  <si>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</si>
  <si>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</si>
  <si>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</si>
  <si>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</si>
  <si>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</si>
  <si>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</si>
  <si>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</si>
  <si>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</si>
  <si>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</si>
  <si>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</si>
  <si>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</si>
  <si>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</si>
  <si>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</si>
  <si>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</si>
  <si>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</si>
  <si>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</si>
  <si>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</si>
  <si>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</si>
  <si>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</si>
  <si>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</si>
  <si>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</si>
  <si>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</si>
  <si>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</si>
  <si>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</si>
  <si>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</si>
  <si>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</si>
  <si>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</si>
  <si>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</si>
  <si>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</si>
  <si>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</si>
  <si>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</si>
  <si>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</si>
  <si>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</si>
  <si>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</si>
  <si>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</si>
  <si>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</si>
  <si>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</si>
  <si>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</si>
  <si>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</si>
  <si>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</si>
  <si>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</si>
  <si>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</si>
  <si>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</si>
  <si>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</si>
  <si>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</si>
  <si>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</si>
  <si>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</si>
  <si>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</si>
  <si>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</si>
  <si>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</si>
  <si>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</si>
  <si>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</si>
  <si>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</si>
  <si>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</si>
  <si>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</si>
  <si>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</si>
  <si>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</si>
  <si>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</si>
  <si>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</si>
  <si>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</si>
  <si>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</si>
  <si>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</si>
  <si>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</si>
  <si>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</si>
  <si>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</si>
  <si>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</si>
  <si>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</si>
  <si>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</si>
  <si>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</si>
  <si>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</si>
  <si>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</si>
  <si>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</si>
  <si>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</si>
  <si>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</si>
  <si>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</si>
  <si>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</si>
  <si>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</si>
  <si>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</si>
  <si>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</si>
  <si>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</si>
  <si>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</si>
  <si>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</si>
  <si>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</si>
  <si>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</si>
  <si>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</si>
  <si>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</si>
  <si>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</si>
  <si>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</si>
  <si>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</si>
  <si>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</si>
  <si>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</si>
  <si>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</si>
  <si>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</si>
  <si>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</si>
  <si>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</si>
  <si>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</si>
  <si>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</si>
  <si>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</si>
  <si>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</si>
  <si>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</si>
  <si>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</si>
  <si>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</si>
  <si>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</si>
  <si>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</si>
  <si>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</si>
  <si>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</si>
  <si>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</si>
  <si>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</si>
  <si>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</si>
  <si>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</si>
  <si>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</si>
  <si>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</si>
  <si>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</si>
  <si>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</si>
  <si>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</si>
  <si>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</si>
  <si>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</si>
  <si>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</si>
  <si>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</si>
  <si>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</si>
  <si>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</si>
  <si>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</si>
  <si>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</si>
  <si>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</si>
  <si>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</si>
  <si>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</si>
  <si>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</si>
  <si>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</si>
  <si>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</si>
  <si>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</si>
  <si>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</si>
  <si>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</si>
  <si>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</si>
  <si>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</si>
  <si>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</si>
  <si>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</si>
  <si>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</si>
  <si>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</si>
  <si>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</si>
  <si>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</si>
  <si>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</si>
  <si>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</si>
  <si>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</si>
  <si>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</si>
  <si>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</si>
  <si>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</si>
  <si>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</si>
  <si>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</si>
  <si>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</si>
  <si>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</si>
  <si>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</si>
  <si>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</si>
  <si>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</si>
  <si>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</si>
  <si>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</si>
  <si>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</si>
  <si>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</si>
  <si>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</si>
  <si>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</si>
  <si>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</si>
  <si>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</si>
  <si>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</si>
  <si>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</si>
  <si>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</si>
  <si>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</si>
  <si>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</si>
  <si>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</si>
  <si>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</si>
  <si>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</si>
  <si>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</si>
  <si>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</si>
  <si>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</si>
  <si>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</si>
  <si>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</si>
  <si>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</si>
  <si>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</si>
  <si>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</si>
  <si>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</si>
  <si>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</si>
  <si>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</si>
  <si>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</si>
  <si>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</si>
  <si>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</si>
  <si>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</si>
  <si>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</si>
  <si>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</si>
  <si>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</si>
  <si>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</si>
  <si>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</si>
  <si>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</si>
  <si>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</si>
  <si>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</si>
  <si>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</si>
  <si>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</si>
  <si>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</si>
  <si>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</si>
  <si>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</si>
  <si>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</si>
  <si>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</si>
  <si>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</si>
  <si>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</si>
  <si>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</si>
  <si>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</si>
  <si>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</si>
  <si>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</si>
  <si>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</si>
  <si>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</si>
  <si>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</si>
  <si>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</si>
  <si>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</si>
  <si>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</si>
  <si>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</si>
  <si>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</si>
  <si>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</si>
  <si>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</si>
  <si>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</si>
  <si>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</si>
  <si>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</si>
  <si>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</si>
  <si>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</si>
  <si>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</si>
  <si>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</si>
  <si>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</si>
  <si>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</si>
  <si>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</si>
  <si>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</si>
  <si>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</si>
  <si>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</si>
  <si>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</si>
  <si>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</si>
  <si>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</si>
  <si>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</si>
  <si>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</si>
  <si>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</si>
  <si>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</si>
  <si>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</si>
  <si>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</si>
  <si>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</si>
  <si>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</si>
  <si>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</si>
  <si>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</si>
  <si>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</si>
  <si>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</si>
  <si>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</si>
  <si>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</si>
  <si>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</si>
  <si>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</si>
  <si>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</si>
  <si>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</si>
  <si>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</si>
  <si>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</si>
  <si>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</si>
  <si>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</si>
  <si>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</si>
  <si>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</si>
  <si>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</si>
  <si>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</si>
  <si>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</si>
  <si>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</si>
  <si>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</si>
  <si>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</si>
  <si>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</si>
  <si>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</si>
  <si>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</si>
  <si>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</si>
  <si>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</si>
  <si>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</si>
  <si>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</si>
  <si>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</si>
  <si>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</si>
  <si>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</si>
  <si>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</si>
  <si>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</si>
  <si>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</si>
  <si>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</si>
  <si>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</si>
  <si>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</si>
  <si>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</si>
  <si>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</si>
  <si>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</si>
  <si>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</si>
  <si>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</si>
  <si>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</si>
  <si>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</si>
  <si>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</si>
  <si>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</si>
  <si>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</si>
  <si>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</si>
  <si>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</si>
  <si>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</si>
  <si>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</si>
  <si>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</si>
  <si>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</si>
  <si>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</si>
  <si>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</si>
  <si>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</si>
  <si>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</si>
  <si>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</si>
  <si>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</si>
  <si>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</si>
  <si>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</si>
  <si>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</si>
  <si>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</si>
  <si>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</si>
  <si>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</si>
  <si>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</si>
  <si>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</si>
  <si>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</si>
  <si>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</si>
  <si>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</si>
  <si>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</si>
  <si>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</si>
  <si>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</si>
  <si>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</si>
  <si>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</si>
  <si>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</si>
  <si>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</si>
  <si>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</si>
  <si>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</si>
  <si>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</si>
  <si>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</si>
  <si>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</si>
  <si>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</si>
  <si>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</si>
  <si>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</si>
  <si>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</si>
  <si>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</si>
  <si>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</si>
  <si>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</si>
  <si>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</si>
  <si>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</si>
  <si>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</si>
  <si>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</si>
  <si>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</si>
  <si>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</si>
  <si>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</si>
  <si>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</si>
  <si>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</si>
  <si>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</si>
  <si>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</si>
  <si>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</si>
  <si>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</si>
  <si>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</si>
  <si>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</si>
  <si>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</si>
  <si>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</si>
  <si>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</si>
  <si>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</si>
  <si>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</si>
  <si>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</si>
  <si>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</si>
  <si>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</si>
  <si>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</si>
  <si>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</si>
  <si>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</si>
  <si>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</si>
  <si>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</si>
  <si>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</si>
  <si>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</si>
  <si>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</si>
  <si>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</si>
  <si>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</si>
  <si>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</si>
  <si>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</si>
  <si>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</si>
  <si>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</si>
  <si>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</si>
  <si>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</si>
  <si>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</si>
  <si>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</si>
  <si>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</si>
  <si>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</si>
  <si>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</si>
  <si>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</si>
  <si>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</si>
  <si>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</si>
  <si>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</si>
  <si>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</si>
  <si>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</si>
  <si>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</si>
  <si>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</si>
  <si>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</si>
  <si>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</si>
  <si>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</si>
  <si>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</si>
  <si>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</si>
  <si>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</si>
  <si>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</si>
  <si>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</si>
  <si>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</si>
  <si>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</si>
  <si>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</si>
  <si>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</si>
  <si>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</si>
  <si>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</si>
  <si>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</si>
  <si>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</si>
  <si>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</si>
  <si>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</si>
  <si>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</si>
  <si>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</si>
  <si>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</si>
  <si>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</si>
  <si>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</si>
  <si>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</si>
  <si>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</si>
  <si>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</si>
  <si>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</si>
  <si>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</si>
  <si>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</si>
  <si>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</si>
  <si>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</si>
  <si>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</si>
  <si>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</si>
  <si>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</si>
  <si>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</si>
  <si>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</si>
  <si>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</si>
  <si>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</si>
  <si>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</si>
  <si>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</si>
  <si>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</si>
  <si>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</si>
  <si>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</si>
  <si>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</si>
  <si>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</si>
  <si>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</si>
  <si>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</si>
  <si>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</si>
  <si>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</si>
  <si>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</si>
  <si>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</si>
  <si>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</si>
  <si>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</si>
  <si>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</si>
  <si>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</si>
  <si>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</si>
  <si>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</si>
  <si>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</si>
  <si>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</si>
  <si>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</si>
  <si>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</si>
  <si>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</si>
  <si>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</si>
  <si>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</si>
  <si>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</si>
  <si>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</si>
  <si>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</si>
  <si>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</si>
  <si>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</si>
  <si>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</si>
  <si>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</si>
  <si>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</si>
  <si>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</si>
  <si>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</si>
  <si>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</si>
  <si>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</si>
  <si>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</si>
  <si>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</si>
  <si>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</si>
  <si>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</si>
  <si>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</si>
  <si>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</si>
  <si>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</si>
  <si>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</si>
  <si>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</si>
  <si>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</si>
  <si>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</si>
  <si>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</si>
  <si>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</si>
  <si>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</si>
  <si>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</si>
  <si>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</si>
  <si>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</si>
  <si>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</si>
  <si>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</si>
  <si>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</si>
  <si>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</si>
  <si>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</si>
  <si>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</si>
  <si>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</si>
  <si>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</si>
  <si>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</si>
  <si>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</si>
  <si>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</si>
  <si>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</si>
  <si>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</si>
  <si>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</si>
  <si>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</si>
  <si>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</si>
  <si>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</si>
  <si>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</si>
  <si>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</si>
  <si>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</si>
  <si>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</si>
  <si>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</si>
  <si>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</si>
  <si>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</si>
  <si>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</si>
  <si>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</si>
  <si>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</si>
  <si>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</si>
  <si>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</si>
  <si>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</si>
  <si>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</si>
  <si>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</si>
  <si>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</si>
  <si>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</si>
  <si>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</si>
  <si>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</si>
  <si>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</si>
  <si>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</si>
  <si>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</si>
  <si>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</si>
  <si>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</si>
  <si>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</si>
  <si>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</si>
  <si>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</si>
  <si>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</si>
  <si>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</si>
  <si>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</si>
  <si>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</si>
  <si>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</si>
  <si>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</si>
  <si>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</si>
  <si>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</si>
  <si>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</si>
  <si>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</si>
  <si>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</si>
  <si>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</si>
  <si>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</si>
  <si>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</si>
  <si>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</si>
  <si>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</si>
  <si>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</si>
  <si>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</si>
  <si>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</si>
  <si>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</si>
  <si>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</si>
  <si>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</si>
  <si>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</si>
  <si>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</si>
  <si>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</si>
  <si>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</si>
  <si>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</si>
  <si>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</si>
  <si>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</si>
  <si>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</si>
  <si>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</si>
  <si>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</si>
  <si>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</si>
  <si>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</si>
  <si>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</si>
  <si>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</si>
  <si>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</si>
  <si>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</si>
  <si>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</si>
  <si>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</si>
  <si>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</si>
  <si>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</si>
  <si>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</si>
  <si>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</si>
  <si>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</si>
  <si>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</si>
  <si>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</si>
  <si>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</si>
  <si>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</si>
  <si>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</si>
  <si>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</si>
  <si>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</si>
  <si>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</si>
  <si>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</si>
  <si>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</si>
  <si>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</si>
  <si>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</si>
  <si>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</si>
  <si>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</si>
  <si>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</si>
  <si>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</si>
  <si>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</si>
  <si>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</si>
  <si>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</si>
  <si>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</si>
  <si>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</si>
  <si>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</si>
  <si>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</si>
  <si>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</si>
  <si>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</si>
  <si>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</si>
  <si>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</si>
  <si>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</si>
  <si>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</si>
  <si>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</si>
  <si>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</si>
  <si>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</si>
  <si>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</si>
  <si>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</si>
  <si>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</si>
  <si>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</si>
  <si>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</si>
  <si>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</si>
  <si>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</si>
  <si>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</si>
  <si>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</si>
  <si>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</si>
  <si>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</si>
  <si>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</si>
  <si>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</si>
  <si>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</si>
  <si>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</si>
  <si>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</si>
  <si>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</si>
  <si>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</si>
  <si>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</si>
  <si>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</si>
  <si>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</si>
  <si>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</si>
  <si>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</si>
  <si>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</si>
  <si>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</si>
  <si>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</si>
  <si>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</si>
  <si>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</si>
  <si>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</si>
  <si>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</si>
  <si>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</si>
  <si>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</si>
  <si>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</si>
  <si>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</si>
  <si>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</si>
  <si>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</si>
  <si>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</si>
  <si>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</si>
  <si>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</si>
  <si>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</si>
  <si>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</si>
  <si>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</si>
  <si>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</si>
  <si>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</si>
  <si>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</si>
  <si>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</si>
  <si>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</si>
  <si>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</si>
  <si>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</si>
  <si>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</si>
  <si>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</si>
  <si>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</si>
  <si>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</si>
  <si>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</si>
  <si>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</si>
  <si>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</si>
  <si>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</si>
  <si>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</si>
  <si>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</si>
  <si>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</si>
  <si>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</si>
  <si>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</si>
  <si>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</si>
  <si>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</si>
  <si>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</si>
  <si>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</si>
  <si>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</si>
  <si>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</si>
  <si>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</si>
  <si>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</si>
  <si>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</si>
  <si>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</si>
  <si>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</si>
  <si>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</si>
  <si>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</si>
  <si>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</si>
  <si>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</si>
  <si>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</si>
  <si>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</si>
  <si>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</si>
  <si>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</si>
  <si>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</si>
  <si>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</si>
  <si>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</si>
  <si>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</si>
  <si>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</si>
  <si>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</si>
  <si>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</si>
  <si>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</si>
  <si>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</si>
  <si>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</si>
  <si>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</si>
  <si>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</si>
  <si>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</si>
  <si>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</si>
  <si>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</si>
  <si>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</si>
  <si>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</si>
  <si>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</si>
  <si>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</si>
  <si>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</si>
  <si>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</si>
  <si>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</si>
  <si>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</si>
  <si>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</si>
  <si>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</si>
  <si>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</si>
  <si>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</si>
  <si>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</si>
  <si>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</si>
  <si>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</si>
  <si>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</si>
  <si>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</si>
  <si>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</si>
  <si>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</si>
  <si>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</si>
  <si>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</si>
  <si>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</si>
  <si>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</si>
  <si>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</si>
  <si>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</si>
  <si>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</si>
  <si>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</si>
  <si>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</si>
  <si>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</si>
  <si>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</si>
  <si>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</si>
  <si>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</si>
  <si>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</si>
  <si>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</si>
  <si>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</si>
  <si>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</si>
  <si>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</si>
  <si>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</si>
  <si>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</si>
  <si>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</si>
  <si>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</si>
  <si>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</si>
  <si>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</si>
  <si>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</si>
  <si>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</si>
  <si>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</si>
  <si>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</si>
  <si>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</si>
  <si>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</si>
  <si>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</si>
  <si>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</si>
  <si>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</si>
  <si>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</si>
  <si>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</si>
  <si>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</si>
  <si>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</si>
  <si>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</si>
  <si>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</si>
  <si>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</si>
  <si>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</si>
  <si>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</si>
  <si>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</si>
  <si>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</si>
  <si>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</si>
  <si>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</si>
  <si>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</si>
  <si>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</si>
  <si>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</si>
  <si>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</si>
  <si>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</si>
  <si>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</si>
  <si>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</si>
  <si>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</si>
  <si>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</si>
  <si>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</si>
  <si>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</si>
  <si>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</si>
  <si>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</si>
  <si>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</si>
  <si>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</si>
  <si>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</si>
  <si>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</si>
  <si>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</si>
  <si>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</si>
  <si>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</si>
  <si>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</si>
  <si>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</si>
  <si>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</si>
  <si>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</si>
  <si>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</si>
  <si>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</si>
  <si>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</si>
  <si>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</si>
  <si>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</si>
  <si>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</si>
  <si>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</si>
  <si>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</si>
  <si>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</si>
  <si>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</si>
  <si>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</si>
  <si>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</si>
  <si>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</si>
  <si>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</si>
  <si>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</si>
  <si>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</si>
  <si>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</si>
  <si>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</si>
  <si>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</si>
  <si>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</si>
  <si>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</si>
  <si>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</si>
  <si>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</si>
  <si>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</si>
  <si>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</si>
  <si>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</si>
  <si>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</si>
  <si>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</si>
  <si>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</si>
  <si>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</si>
  <si>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</si>
  <si>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</si>
  <si>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</si>
  <si>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</si>
  <si>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</si>
  <si>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</si>
  <si>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</si>
  <si>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</si>
  <si>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</si>
  <si>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</si>
  <si>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</si>
  <si>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</si>
  <si>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</si>
  <si>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</si>
  <si>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</si>
  <si>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</si>
  <si>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</si>
  <si>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</si>
  <si>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</si>
  <si>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</si>
  <si>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</si>
  <si>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</si>
  <si>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</si>
  <si>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</si>
  <si>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</si>
  <si>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</si>
  <si>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</si>
  <si>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</si>
  <si>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</si>
  <si>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</si>
  <si>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</si>
  <si>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</si>
  <si>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</si>
  <si>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</si>
  <si>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</si>
  <si>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</si>
  <si>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</si>
  <si>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</si>
  <si>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</si>
  <si>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</si>
  <si>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</si>
  <si>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</si>
  <si>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</si>
  <si>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</si>
  <si>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</si>
  <si>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</si>
  <si>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</si>
  <si>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</si>
  <si>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</si>
  <si>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</si>
  <si>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</si>
  <si>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</si>
  <si>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</si>
  <si>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</si>
  <si>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</si>
  <si>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</si>
  <si>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</si>
  <si>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</si>
  <si>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</si>
  <si>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</si>
  <si>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</si>
  <si>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</si>
  <si>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</si>
  <si>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</si>
  <si>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</si>
  <si>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</si>
  <si>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</si>
  <si>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</si>
  <si>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</si>
  <si>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</si>
  <si>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</si>
  <si>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</si>
  <si>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</si>
  <si>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</si>
  <si>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</si>
  <si>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</si>
  <si>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</si>
  <si>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</si>
  <si>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</si>
  <si>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</si>
  <si>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</si>
  <si>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</si>
  <si>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</si>
  <si>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</si>
  <si>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</si>
  <si>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</si>
  <si>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</si>
  <si>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</si>
  <si>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</si>
  <si>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</si>
  <si>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</si>
  <si>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</si>
  <si>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</si>
  <si>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</si>
  <si>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</si>
  <si>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</si>
  <si>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</si>
  <si>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</si>
  <si>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</si>
  <si>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</si>
  <si>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</si>
  <si>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</si>
  <si>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</si>
  <si>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</si>
  <si>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</si>
  <si>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</si>
  <si>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</si>
  <si>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</si>
  <si>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</si>
  <si>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</si>
  <si>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</si>
  <si>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</si>
  <si>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</si>
  <si>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</si>
  <si>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</si>
  <si>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</si>
  <si>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</si>
  <si>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</si>
  <si>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</si>
  <si>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</si>
  <si>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</si>
  <si>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</si>
  <si>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</si>
  <si>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</si>
  <si>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</si>
  <si>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</si>
  <si>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</si>
  <si>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</si>
  <si>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</si>
  <si>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</si>
  <si>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</si>
  <si>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</si>
  <si>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</si>
  <si>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</si>
  <si>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</si>
  <si>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</si>
  <si>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</si>
  <si>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</si>
  <si>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</si>
  <si>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</si>
  <si>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</si>
  <si>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</si>
  <si>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</si>
  <si>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</si>
  <si>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</si>
  <si>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</si>
  <si>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</si>
  <si>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</si>
  <si>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</si>
  <si>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</si>
  <si>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</si>
  <si>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</si>
  <si>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</si>
  <si>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</si>
  <si>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</si>
  <si>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</si>
  <si>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</si>
  <si>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</si>
  <si>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</si>
  <si>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</si>
  <si>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</si>
  <si>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</si>
  <si>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</si>
  <si>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</si>
  <si>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</si>
  <si>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</si>
  <si>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</si>
  <si>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</si>
  <si>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</si>
  <si>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</si>
  <si>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</si>
  <si>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</si>
  <si>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</si>
  <si>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</si>
  <si>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</si>
  <si>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</si>
  <si>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</si>
  <si>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</si>
  <si>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</si>
  <si>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</si>
  <si>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</si>
  <si>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</si>
  <si>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</si>
  <si>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</si>
  <si>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</si>
  <si>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</si>
  <si>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</si>
  <si>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</si>
  <si>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</si>
  <si>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</si>
  <si>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</si>
  <si>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</si>
  <si>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</si>
  <si>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</si>
  <si>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</si>
  <si>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</si>
  <si>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</si>
  <si>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</si>
  <si>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</si>
  <si>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</si>
  <si>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</si>
  <si>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</si>
  <si>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</si>
  <si>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</si>
  <si>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</si>
  <si>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</si>
  <si>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</si>
  <si>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</si>
  <si>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</si>
  <si>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</si>
  <si>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</si>
  <si>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</si>
  <si>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</si>
  <si>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</si>
  <si>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</si>
  <si>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</si>
  <si>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</si>
  <si>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</si>
  <si>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</si>
  <si>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</si>
  <si>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</si>
  <si>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</si>
  <si>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</si>
  <si>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</si>
  <si>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</si>
  <si>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</si>
  <si>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</si>
  <si>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</si>
  <si>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</si>
  <si>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</si>
  <si>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</si>
  <si>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</si>
  <si>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</si>
  <si>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</si>
  <si>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</si>
  <si>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</si>
  <si>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</si>
  <si>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</si>
  <si>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</si>
  <si>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</si>
  <si>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</si>
  <si>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</si>
  <si>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</si>
  <si>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</si>
  <si>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</si>
  <si>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</si>
  <si>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</si>
  <si>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</si>
  <si>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</si>
  <si>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</si>
  <si>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</si>
  <si>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</si>
  <si>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</si>
  <si>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</si>
  <si>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</si>
  <si>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</si>
  <si>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</si>
  <si>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</si>
  <si>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</si>
  <si>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</si>
  <si>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</si>
  <si>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</si>
  <si>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</si>
  <si>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</si>
  <si>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</si>
  <si>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</si>
  <si>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</si>
  <si>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</si>
  <si>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</si>
  <si>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</si>
  <si>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</si>
  <si>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</si>
  <si>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</si>
  <si>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</si>
  <si>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</si>
  <si>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</si>
  <si>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</si>
  <si>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</si>
  <si>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</si>
  <si>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</si>
  <si>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</si>
  <si>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</si>
  <si>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</si>
  <si>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</si>
  <si>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</si>
  <si>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</si>
  <si>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</si>
  <si>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</si>
  <si>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</si>
  <si>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</si>
  <si>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</si>
  <si>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</si>
  <si>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</si>
  <si>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</si>
  <si>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</si>
  <si>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</si>
  <si>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</si>
  <si>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</si>
  <si>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</si>
  <si>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</si>
  <si>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</si>
  <si>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</si>
  <si>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</si>
  <si>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</si>
  <si>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</si>
  <si>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</si>
  <si>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</si>
  <si>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</si>
  <si>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</si>
  <si>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</si>
  <si>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</si>
  <si>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</si>
  <si>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</si>
  <si>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</si>
  <si>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</si>
  <si>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</si>
  <si>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</si>
  <si>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</si>
  <si>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</si>
  <si>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</si>
  <si>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</si>
  <si>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</si>
  <si>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</si>
  <si>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</si>
  <si>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</si>
  <si>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</si>
  <si>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</si>
  <si>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</si>
  <si>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</si>
  <si>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</si>
  <si>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</si>
  <si>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</si>
  <si>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</si>
  <si>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</si>
  <si>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</si>
  <si>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</si>
  <si>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</si>
  <si>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</si>
  <si>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</si>
  <si>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</si>
  <si>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</si>
  <si>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</si>
  <si>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</si>
  <si>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</si>
  <si>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</si>
  <si>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</si>
  <si>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</si>
  <si>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</si>
  <si>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</si>
  <si>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</si>
  <si>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</si>
  <si>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</si>
  <si>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</si>
  <si>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</si>
  <si>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</si>
  <si>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</si>
  <si>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</si>
  <si>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</si>
  <si>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</si>
  <si>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</si>
  <si>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</si>
  <si>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</si>
  <si>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</si>
  <si>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</si>
  <si>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</si>
  <si>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</si>
  <si>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</si>
  <si>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</si>
  <si>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</si>
  <si>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</si>
  <si>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</si>
  <si>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</si>
  <si>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</si>
  <si>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</si>
  <si>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</si>
  <si>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</si>
  <si>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</si>
  <si>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</si>
  <si>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</si>
  <si>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</si>
  <si>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</si>
  <si>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</si>
  <si>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</si>
  <si>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</si>
  <si>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</si>
  <si>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</si>
  <si>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</si>
  <si>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</si>
  <si>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</si>
  <si>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</si>
  <si>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</si>
  <si>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</si>
  <si>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</si>
  <si>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</si>
  <si>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</si>
  <si>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</si>
  <si>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</si>
  <si>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</si>
  <si>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</si>
  <si>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</si>
  <si>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</si>
  <si>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</si>
  <si>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</si>
  <si>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</si>
  <si>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</si>
  <si>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</si>
  <si>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</si>
  <si>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</si>
  <si>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</si>
  <si>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</si>
  <si>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</si>
  <si>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</si>
  <si>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</si>
  <si>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</si>
  <si>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</si>
  <si>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</si>
  <si>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</si>
  <si>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</si>
  <si>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</si>
  <si>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</si>
  <si>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</si>
  <si>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</si>
  <si>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</si>
  <si>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</si>
  <si>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</si>
  <si>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</si>
  <si>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</si>
  <si>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</si>
  <si>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</si>
  <si>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</si>
  <si>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</si>
  <si>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</si>
  <si>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</si>
  <si>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</si>
  <si>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</si>
  <si>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</si>
  <si>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</si>
  <si>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</si>
  <si>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</si>
  <si>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</si>
  <si>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</si>
  <si>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</si>
  <si>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</si>
  <si>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</si>
  <si>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</si>
  <si>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</si>
  <si>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</si>
  <si>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</si>
  <si>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</si>
  <si>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</si>
  <si>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</si>
  <si>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</si>
  <si>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</si>
  <si>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</si>
  <si>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</si>
  <si>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</si>
  <si>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</si>
  <si>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</si>
  <si>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</si>
  <si>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</si>
  <si>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</si>
  <si>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</si>
  <si>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</si>
  <si>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</si>
  <si>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</si>
  <si>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</si>
  <si>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</si>
  <si>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</si>
  <si>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</si>
  <si>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</si>
  <si>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</si>
  <si>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</si>
  <si>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</si>
  <si>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</si>
  <si>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</si>
  <si>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</si>
  <si>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</si>
  <si>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</si>
  <si>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</si>
  <si>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</si>
  <si>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</si>
  <si>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</si>
  <si>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</si>
  <si>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</si>
  <si>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</si>
  <si>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</si>
  <si>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</si>
  <si>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</si>
  <si>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</si>
  <si>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</si>
  <si>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</si>
  <si>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</si>
  <si>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</si>
  <si>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</si>
  <si>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</si>
  <si>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</si>
  <si>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</si>
  <si>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</si>
  <si>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</si>
  <si>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</si>
  <si>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</si>
  <si>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</si>
  <si>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</si>
  <si>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</si>
  <si>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</si>
  <si>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</si>
  <si>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</si>
  <si>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</si>
  <si>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</si>
  <si>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</si>
  <si>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</si>
  <si>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</si>
  <si>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</si>
  <si>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</si>
  <si>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</si>
  <si>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</si>
  <si>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</si>
  <si>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</si>
  <si>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</si>
  <si>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</si>
  <si>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</si>
  <si>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</si>
  <si>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</si>
  <si>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</si>
  <si>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</si>
  <si>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</si>
  <si>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</si>
  <si>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</si>
  <si>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</si>
  <si>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</si>
  <si>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</si>
  <si>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</si>
  <si>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</si>
  <si>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</si>
  <si>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</si>
  <si>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</si>
  <si>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</si>
  <si>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</si>
  <si>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</si>
  <si>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</si>
  <si>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</si>
  <si>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</si>
  <si>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</si>
  <si>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</si>
  <si>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</si>
  <si>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</si>
  <si>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</si>
  <si>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</si>
  <si>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</si>
  <si>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</si>
  <si>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</si>
  <si>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</si>
  <si>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</si>
  <si>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</si>
  <si>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</si>
  <si>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</si>
  <si>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</si>
  <si>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</si>
  <si>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</si>
  <si>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</si>
  <si>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</si>
  <si>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</si>
  <si>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</si>
  <si>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</si>
  <si>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</si>
  <si>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</si>
  <si>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</si>
  <si>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</si>
  <si>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</si>
  <si>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</si>
  <si>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</si>
  <si>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</si>
  <si>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</si>
  <si>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</si>
  <si>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</si>
  <si>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</si>
  <si>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</si>
  <si>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</si>
  <si>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</si>
  <si>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</si>
  <si>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</si>
  <si>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</si>
  <si>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</si>
  <si>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</si>
  <si>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</si>
  <si>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</si>
  <si>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</si>
  <si>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</si>
  <si>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</si>
  <si>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</si>
  <si>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</si>
  <si>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</si>
  <si>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</si>
  <si>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</si>
  <si>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</si>
  <si>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</si>
  <si>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</si>
  <si>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</si>
  <si>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</si>
  <si>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</si>
  <si>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</si>
  <si>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</si>
  <si>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</si>
  <si>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</si>
  <si>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</si>
  <si>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</si>
  <si>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</si>
  <si>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</si>
  <si>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</si>
  <si>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</si>
  <si>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</si>
  <si>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</si>
  <si>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</si>
  <si>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</si>
  <si>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</si>
  <si>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</si>
  <si>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</si>
  <si>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</si>
  <si>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</si>
  <si>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</si>
  <si>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</si>
  <si>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</si>
  <si>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</si>
  <si>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</si>
  <si>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</si>
  <si>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</si>
  <si>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</si>
  <si>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</si>
  <si>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</si>
  <si>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</si>
  <si>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</si>
  <si>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</si>
  <si>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</si>
  <si>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</si>
  <si>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</si>
  <si>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</si>
  <si>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</si>
  <si>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</si>
  <si>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</si>
  <si>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</si>
  <si>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</si>
  <si>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</si>
  <si>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</si>
  <si>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</si>
  <si>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</si>
  <si>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</si>
  <si>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</si>
  <si>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</si>
  <si>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</si>
  <si>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</si>
  <si>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</si>
  <si>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</si>
  <si>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</si>
  <si>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</si>
  <si>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</si>
  <si>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</si>
  <si>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</si>
  <si>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</si>
  <si>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</si>
  <si>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</si>
  <si>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</si>
  <si>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</si>
  <si>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</si>
  <si>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</si>
  <si>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</si>
  <si>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</si>
  <si>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</si>
  <si>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</si>
  <si>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</si>
  <si>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</si>
  <si>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</si>
  <si>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</si>
  <si>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</si>
  <si>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</si>
  <si>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</si>
  <si>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</si>
  <si>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</si>
  <si>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</si>
  <si>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</si>
  <si>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</si>
  <si>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</si>
  <si>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</si>
  <si>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</si>
  <si>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</si>
  <si>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</si>
  <si>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</si>
  <si>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</si>
  <si>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</si>
  <si>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</si>
  <si>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</si>
  <si>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</si>
  <si>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</si>
  <si>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</si>
  <si>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</si>
  <si>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</si>
  <si>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</si>
  <si>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</si>
  <si>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</si>
  <si>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</si>
  <si>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</si>
  <si>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</si>
  <si>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</si>
  <si>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</si>
  <si>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</si>
  <si>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</si>
  <si>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</si>
  <si>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</si>
  <si>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</si>
  <si>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</si>
  <si>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</si>
  <si>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</si>
  <si>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</si>
  <si>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</si>
  <si>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</si>
  <si>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</si>
  <si>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</si>
  <si>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</si>
  <si>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</si>
  <si>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</si>
  <si>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</si>
  <si>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</si>
  <si>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</si>
  <si>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</si>
  <si>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</si>
  <si>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</si>
  <si>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</si>
  <si>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</si>
  <si>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</si>
  <si>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</si>
  <si>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</si>
  <si>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</si>
  <si>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</si>
  <si>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</si>
  <si>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</si>
  <si>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</si>
  <si>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</si>
  <si>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</si>
  <si>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</si>
  <si>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</si>
  <si>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</si>
  <si>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</si>
  <si>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</si>
  <si>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</si>
  <si>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</si>
  <si>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</si>
  <si>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</si>
  <si>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</si>
  <si>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</si>
  <si>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</si>
  <si>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</si>
  <si>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</si>
  <si>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</si>
  <si>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</si>
  <si>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</si>
  <si>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</si>
  <si>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</si>
  <si>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</si>
  <si>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</si>
  <si>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</si>
  <si>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</si>
  <si>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</si>
  <si>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</si>
  <si>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</si>
  <si>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</si>
  <si>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</si>
  <si>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</si>
  <si>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</si>
  <si>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</si>
  <si>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</si>
  <si>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</si>
  <si>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</si>
  <si>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</si>
  <si>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</si>
  <si>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</si>
  <si>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</si>
  <si>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</si>
  <si>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</si>
  <si>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</si>
  <si>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</si>
  <si>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</si>
  <si>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</si>
  <si>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</si>
  <si>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</si>
  <si>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</si>
  <si>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</si>
  <si>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</si>
  <si>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</si>
  <si>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</si>
  <si>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</si>
  <si>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</si>
  <si>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</si>
  <si>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</si>
  <si>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</si>
  <si>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</si>
  <si>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</si>
  <si>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</si>
  <si>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</si>
  <si>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</si>
  <si>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</si>
  <si>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</si>
  <si>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</si>
  <si>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</si>
  <si>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</si>
  <si>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</si>
  <si>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</si>
  <si>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</si>
  <si>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</si>
  <si>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</si>
  <si>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</si>
  <si>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</si>
  <si>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</si>
  <si>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</si>
  <si>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</si>
  <si>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</si>
  <si>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</si>
  <si>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</si>
  <si>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</si>
  <si>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</si>
  <si>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</si>
  <si>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</si>
  <si>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</si>
  <si>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</si>
  <si>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</si>
  <si>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</si>
  <si>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</si>
  <si>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</si>
  <si>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</si>
  <si>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</si>
  <si>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</si>
  <si>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</si>
  <si>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</si>
  <si>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</si>
  <si>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</si>
  <si>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</si>
  <si>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</si>
  <si>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</si>
  <si>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</si>
  <si>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</si>
  <si>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</si>
  <si>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</si>
  <si>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</si>
  <si>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</si>
  <si>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</si>
  <si>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</si>
  <si>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</si>
  <si>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</si>
  <si>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</si>
  <si>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</si>
  <si>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</si>
  <si>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</si>
  <si>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</si>
  <si>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</si>
  <si>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</si>
  <si>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</si>
  <si>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</si>
  <si>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</si>
  <si>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</si>
  <si>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</si>
  <si>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</si>
  <si>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</si>
  <si>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</si>
  <si>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</si>
  <si>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</si>
  <si>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</si>
  <si>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</si>
  <si>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</si>
  <si>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</si>
  <si>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</si>
  <si>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</si>
  <si>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</si>
  <si>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</si>
  <si>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</si>
  <si>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</si>
  <si>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</si>
  <si>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</si>
  <si>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</si>
  <si>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</si>
  <si>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</si>
  <si>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</si>
  <si>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</si>
  <si>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</si>
  <si>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</si>
  <si>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</si>
  <si>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</si>
  <si>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</si>
  <si>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</si>
  <si>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</si>
  <si>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</si>
  <si>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</si>
  <si>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</si>
  <si>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</si>
  <si>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</si>
  <si>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</si>
  <si>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</si>
  <si>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</si>
  <si>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</si>
  <si>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</si>
  <si>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</si>
  <si>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</si>
  <si>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</si>
  <si>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</si>
  <si>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</si>
  <si>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</si>
  <si>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</si>
  <si>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</si>
  <si>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</si>
  <si>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</si>
  <si>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</si>
  <si>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</si>
  <si>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</si>
  <si>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</si>
  <si>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</si>
  <si>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</si>
  <si>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</si>
  <si>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</si>
  <si>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</si>
  <si>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</si>
  <si>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</si>
  <si>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</si>
  <si>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</si>
  <si>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</si>
  <si>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</si>
  <si>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</si>
  <si>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</si>
  <si>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</si>
  <si>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</si>
  <si>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</si>
  <si>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</si>
  <si>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</si>
  <si>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</si>
  <si>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</si>
  <si>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</si>
  <si>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</si>
  <si>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</si>
  <si>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</si>
  <si>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</si>
  <si>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</si>
  <si>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</si>
  <si>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</si>
  <si>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</si>
  <si>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</si>
  <si>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</si>
  <si>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</si>
  <si>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</si>
  <si>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</si>
  <si>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</si>
  <si>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</si>
  <si>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</si>
  <si>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</si>
  <si>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</si>
  <si>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</si>
  <si>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</si>
  <si>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</si>
  <si>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</si>
  <si>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</si>
  <si>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</si>
  <si>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</si>
  <si>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</si>
  <si>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</si>
  <si>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</si>
  <si>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</si>
  <si>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</si>
  <si>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</si>
  <si>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</si>
  <si>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</si>
  <si>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</si>
  <si>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</si>
  <si>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</si>
  <si>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</si>
  <si>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</si>
  <si>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</si>
  <si>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</si>
  <si>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</si>
  <si>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</si>
  <si>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</si>
  <si>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</si>
  <si>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</si>
  <si>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</si>
  <si>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</si>
  <si>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</si>
  <si>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</si>
  <si>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</si>
  <si>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</si>
  <si>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</si>
  <si>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</si>
  <si>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</si>
  <si>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</si>
  <si>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</si>
  <si>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</si>
  <si>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</si>
  <si>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</si>
  <si>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</si>
  <si>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</si>
  <si>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</si>
  <si>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</si>
  <si>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</si>
  <si>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</si>
  <si>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</si>
  <si>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</si>
  <si>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</si>
  <si>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</si>
  <si>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</si>
  <si>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</si>
  <si>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</si>
  <si>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</si>
  <si>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</si>
  <si>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</si>
  <si>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</si>
  <si>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</si>
  <si>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</si>
  <si>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</si>
  <si>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</si>
  <si>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</si>
  <si>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</si>
  <si>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</si>
  <si>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</si>
  <si>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</si>
  <si>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</si>
  <si>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</si>
  <si>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</si>
  <si>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</si>
  <si>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</si>
  <si>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</si>
  <si>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</si>
  <si>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</si>
  <si>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</si>
  <si>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</si>
  <si>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</si>
  <si>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</si>
  <si>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</si>
  <si>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</si>
  <si>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</si>
  <si>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</si>
  <si>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</si>
  <si>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</si>
  <si>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</si>
  <si>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</si>
  <si>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</si>
  <si>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</si>
  <si>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</si>
  <si>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</si>
  <si>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</si>
  <si>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</si>
  <si>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</si>
  <si>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</si>
  <si>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</si>
  <si>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</si>
  <si>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</si>
  <si>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</si>
  <si>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</si>
  <si>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</si>
  <si>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</si>
  <si>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</si>
  <si>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</si>
  <si>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</si>
  <si>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</si>
  <si>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</si>
  <si>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</si>
  <si>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</si>
  <si>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</si>
  <si>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</si>
  <si>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</si>
  <si>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</si>
  <si>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</si>
  <si>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</si>
  <si>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</si>
  <si>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</si>
  <si>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</si>
  <si>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</si>
  <si>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</si>
  <si>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</si>
  <si>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</si>
  <si>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</si>
  <si>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</si>
  <si>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</si>
  <si>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</si>
  <si>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</si>
  <si>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</si>
  <si>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</si>
  <si>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</si>
  <si>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</si>
  <si>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</si>
  <si>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</si>
  <si>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</si>
  <si>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</si>
  <si>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</si>
  <si>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</si>
  <si>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</si>
  <si>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</si>
  <si>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</si>
  <si>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</si>
  <si>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</si>
  <si>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</si>
  <si>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</si>
  <si>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</si>
  <si>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</si>
  <si>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</si>
  <si>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</si>
  <si>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</si>
  <si>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</si>
  <si>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</si>
  <si>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</si>
  <si>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</si>
  <si>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</si>
  <si>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</si>
  <si>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</si>
  <si>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</si>
  <si>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</si>
  <si>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</si>
  <si>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</si>
  <si>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</si>
  <si>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</si>
  <si>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</si>
  <si>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</si>
  <si>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</si>
  <si>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</si>
  <si>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</si>
  <si>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</si>
  <si>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</si>
  <si>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</si>
  <si>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</si>
  <si>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</si>
  <si>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</si>
  <si>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</si>
  <si>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</si>
  <si>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</si>
  <si>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</si>
  <si>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</si>
  <si>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</si>
  <si>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</si>
  <si>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</si>
  <si>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</si>
  <si>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</si>
  <si>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</si>
  <si>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</si>
  <si>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</si>
  <si>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</si>
  <si>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</si>
  <si>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</si>
  <si>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</si>
  <si>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</si>
  <si>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</si>
  <si>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</si>
  <si>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</si>
  <si>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</si>
  <si>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</si>
  <si>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</si>
  <si>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</si>
  <si>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</si>
  <si>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</si>
  <si>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</si>
  <si>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</si>
  <si>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</si>
  <si>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</si>
  <si>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</si>
  <si>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</si>
  <si>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</si>
  <si>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</si>
  <si>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</si>
  <si>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</si>
  <si>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</si>
  <si>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</si>
  <si>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</si>
  <si>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</si>
  <si>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</si>
  <si>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</si>
  <si>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</si>
  <si>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</si>
  <si>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</si>
  <si>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</si>
  <si>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</si>
  <si>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</si>
  <si>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</si>
  <si>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</si>
  <si>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</si>
  <si>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</si>
  <si>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</si>
  <si>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</si>
  <si>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</si>
  <si>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</si>
  <si>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</si>
  <si>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</si>
  <si>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</si>
  <si>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</si>
  <si>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</si>
  <si>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</si>
  <si>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</si>
  <si>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</si>
  <si>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</si>
  <si>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</si>
  <si>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</si>
  <si>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</si>
  <si>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</si>
  <si>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</si>
  <si>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</si>
  <si>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</si>
  <si>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</si>
  <si>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</si>
  <si>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</si>
  <si>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</si>
  <si>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</si>
  <si>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</si>
  <si>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</si>
  <si>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</si>
  <si>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</si>
  <si>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</si>
  <si>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</si>
  <si>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</si>
  <si>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</si>
  <si>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</si>
  <si>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</si>
  <si>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</si>
  <si>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</si>
  <si>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</si>
  <si>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</si>
  <si>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</si>
  <si>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</si>
  <si>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</si>
  <si>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</si>
  <si>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</si>
  <si>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</si>
  <si>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</si>
  <si>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</si>
  <si>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</si>
  <si>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</si>
  <si>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</si>
  <si>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</si>
  <si>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</si>
  <si>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</si>
  <si>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</si>
  <si>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</si>
  <si>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</si>
  <si>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</si>
  <si>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</si>
  <si>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</si>
  <si>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</si>
  <si>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</si>
  <si>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</si>
  <si>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</si>
  <si>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</si>
  <si>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</si>
  <si>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</si>
  <si>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</si>
  <si>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</si>
  <si>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</si>
  <si>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</si>
  <si>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</si>
  <si>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</si>
  <si>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</si>
  <si>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</si>
  <si>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</si>
  <si>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</si>
  <si>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</si>
  <si>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</si>
  <si>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</si>
  <si>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</si>
  <si>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</si>
  <si>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</si>
  <si>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</si>
  <si>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</si>
  <si>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</si>
  <si>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</si>
  <si>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</si>
  <si>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</si>
  <si>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</si>
  <si>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</si>
  <si>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</si>
  <si>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</si>
  <si>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</si>
  <si>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</si>
  <si>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</si>
  <si>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</si>
  <si>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</si>
  <si>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</si>
  <si>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</si>
  <si>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</si>
  <si>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</si>
  <si>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</si>
  <si>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</si>
  <si>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</si>
  <si>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</si>
  <si>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</si>
  <si>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</si>
  <si>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</si>
  <si>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</si>
  <si>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</si>
  <si>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</si>
  <si>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</si>
  <si>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</si>
  <si>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</si>
  <si>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</si>
  <si>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</si>
  <si>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</si>
  <si>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</si>
  <si>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</si>
  <si>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</si>
  <si>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</si>
  <si>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</si>
  <si>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</si>
  <si>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</si>
  <si>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</si>
  <si>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</si>
  <si>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</si>
  <si>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</si>
  <si>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</si>
  <si>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</si>
  <si>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</si>
  <si>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</si>
  <si>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</si>
  <si>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</si>
  <si>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</si>
  <si>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</si>
  <si>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</si>
  <si>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</si>
  <si>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</si>
  <si>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</si>
  <si>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</si>
  <si>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</si>
  <si>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</si>
  <si>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</si>
  <si>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</si>
  <si>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</si>
  <si>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</si>
  <si>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</si>
  <si>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</si>
  <si>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</si>
  <si>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</si>
  <si>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</si>
  <si>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</si>
  <si>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</si>
  <si>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</si>
  <si>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</si>
  <si>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</si>
  <si>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</si>
  <si>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</si>
  <si>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</si>
  <si>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</si>
  <si>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</si>
  <si>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</si>
  <si>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</si>
  <si>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</si>
  <si>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</si>
  <si>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</si>
  <si>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</si>
  <si>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</si>
  <si>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</si>
  <si>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</si>
  <si>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</si>
  <si>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</si>
  <si>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</si>
  <si>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</si>
  <si>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</si>
  <si>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</si>
  <si>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</si>
  <si>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</si>
  <si>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</si>
  <si>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</si>
  <si>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</si>
  <si>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</si>
  <si>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</si>
  <si>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</si>
  <si>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</si>
  <si>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</si>
  <si>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</si>
  <si>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</si>
  <si>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</si>
  <si>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</si>
  <si>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</si>
  <si>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</si>
  <si>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</si>
  <si>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</si>
  <si>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</si>
  <si>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</si>
  <si>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</si>
  <si>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</si>
  <si>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</si>
  <si>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</si>
  <si>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</si>
  <si>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</si>
  <si>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</si>
  <si>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</si>
  <si>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</si>
  <si>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</si>
  <si>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</si>
  <si>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</si>
  <si>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</si>
  <si>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</si>
  <si>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</si>
  <si>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</si>
  <si>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</si>
  <si>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</si>
  <si>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</si>
  <si>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</si>
  <si>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</si>
  <si>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</si>
  <si>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</si>
  <si>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</si>
  <si>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</si>
  <si>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</si>
  <si>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</si>
  <si>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</si>
  <si>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</si>
  <si>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</si>
  <si>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</si>
  <si>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</si>
  <si>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</si>
  <si>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</si>
  <si>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</si>
  <si>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</si>
  <si>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</si>
  <si>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</si>
  <si>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</si>
  <si>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</si>
  <si>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</si>
  <si>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</si>
  <si>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</si>
  <si>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</si>
  <si>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</si>
  <si>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</si>
  <si>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</si>
  <si>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</si>
  <si>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</si>
  <si>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</si>
  <si>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</si>
  <si>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</si>
  <si>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</si>
  <si>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</si>
  <si>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</si>
  <si>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</si>
  <si>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</si>
  <si>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</si>
  <si>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</si>
  <si>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</si>
  <si>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</si>
  <si>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</si>
  <si>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</si>
  <si>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</si>
  <si>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</si>
  <si>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</si>
  <si>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</si>
  <si>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</si>
  <si>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</si>
  <si>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</si>
  <si>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</si>
  <si>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</si>
  <si>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</si>
  <si>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</si>
  <si>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</si>
  <si>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</si>
  <si>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</si>
  <si>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</si>
  <si>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</si>
  <si>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</si>
  <si>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</si>
  <si>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</si>
  <si>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</si>
  <si>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</si>
  <si>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</si>
  <si>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</si>
  <si>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</si>
  <si>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</si>
  <si>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</si>
  <si>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</si>
  <si>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</si>
  <si>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</si>
  <si>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</si>
  <si>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</si>
  <si>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</si>
  <si>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</si>
  <si>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</si>
  <si>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</si>
  <si>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</si>
  <si>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</si>
  <si>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</si>
  <si>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</si>
  <si>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</si>
  <si>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</si>
  <si>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</si>
  <si>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</si>
  <si>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</si>
  <si>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</si>
  <si>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</si>
  <si>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</si>
  <si>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</si>
  <si>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</si>
  <si>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</si>
  <si>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</si>
  <si>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</si>
  <si>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</si>
  <si>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</si>
  <si>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</si>
  <si>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</si>
  <si>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</si>
  <si>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</si>
  <si>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</si>
  <si>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</si>
  <si>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</si>
  <si>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</si>
  <si>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</si>
  <si>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</si>
  <si>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</si>
  <si>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</si>
  <si>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</si>
  <si>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</si>
  <si>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</si>
  <si>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</si>
  <si>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</si>
  <si>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</si>
  <si>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</si>
  <si>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</si>
  <si>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</si>
  <si>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</si>
  <si>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</si>
  <si>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</si>
  <si>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</si>
  <si>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</si>
  <si>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</si>
  <si>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</si>
  <si>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</si>
  <si>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</si>
  <si>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</si>
  <si>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</si>
  <si>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</si>
  <si>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</si>
  <si>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</si>
  <si>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</si>
  <si>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</si>
  <si>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</si>
  <si>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</si>
  <si>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</si>
  <si>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</si>
  <si>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</si>
  <si>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</si>
  <si>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</si>
  <si>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</si>
  <si>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</si>
  <si>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</si>
  <si>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</si>
  <si>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</si>
  <si>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</si>
  <si>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</si>
  <si>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</si>
  <si>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</si>
  <si>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</si>
  <si>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</si>
  <si>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</si>
  <si>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</si>
  <si>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</si>
  <si>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</si>
  <si>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</si>
  <si>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</si>
  <si>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</si>
  <si>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</si>
  <si>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</si>
  <si>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</si>
  <si>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</si>
  <si>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</si>
  <si>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</si>
  <si>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</si>
  <si>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</si>
  <si>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</si>
  <si>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</si>
  <si>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</si>
  <si>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</si>
  <si>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</si>
  <si>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</si>
  <si>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</si>
  <si>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</si>
  <si>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</si>
  <si>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</si>
  <si>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</si>
  <si>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</si>
  <si>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</si>
  <si>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</si>
  <si>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</si>
  <si>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</si>
  <si>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</si>
  <si>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</si>
  <si>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</si>
  <si>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</si>
  <si>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</si>
  <si>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</si>
  <si>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</si>
  <si>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</si>
  <si>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</si>
  <si>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</si>
  <si>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</si>
  <si>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</si>
  <si>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</si>
  <si>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</si>
  <si>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</si>
  <si>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</si>
  <si>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</si>
  <si>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</si>
  <si>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</si>
  <si>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</si>
  <si>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</si>
  <si>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</si>
  <si>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</si>
  <si>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</si>
  <si>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</si>
  <si>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</si>
  <si>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</si>
  <si>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</si>
  <si>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</si>
  <si>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</si>
  <si>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</si>
  <si>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</si>
  <si>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</si>
  <si>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</si>
  <si>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</si>
  <si>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</si>
  <si>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</si>
  <si>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</si>
  <si>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</si>
  <si>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</si>
  <si>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</si>
  <si>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</si>
  <si>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</si>
  <si>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</si>
  <si>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</si>
  <si>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</si>
  <si>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</si>
  <si>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</si>
  <si>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</si>
  <si>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</si>
  <si>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</si>
  <si>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</si>
  <si>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</si>
  <si>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</si>
  <si>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</si>
  <si>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</si>
  <si>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</si>
  <si>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</si>
  <si>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</si>
  <si>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</si>
  <si>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</si>
  <si>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</si>
  <si>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</si>
  <si>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</si>
  <si>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</si>
  <si>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</si>
  <si>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</si>
  <si>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</si>
  <si>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</si>
  <si>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</si>
  <si>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</si>
  <si>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</si>
  <si>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</si>
  <si>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</si>
  <si>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</si>
  <si>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</si>
  <si>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</si>
  <si>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</si>
  <si>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</si>
  <si>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</si>
  <si>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</si>
  <si>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</si>
  <si>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</si>
  <si>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</si>
  <si>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</si>
  <si>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</si>
  <si>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</si>
  <si>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</si>
  <si>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</si>
  <si>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</si>
  <si>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</si>
  <si>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</si>
  <si>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</si>
  <si>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</si>
  <si>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</si>
  <si>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</si>
  <si>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</si>
  <si>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</si>
  <si>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</si>
  <si>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</si>
  <si>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</si>
  <si>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</si>
  <si>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</si>
  <si>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</si>
  <si>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</si>
  <si>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</si>
  <si>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</si>
  <si>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</si>
  <si>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</si>
  <si>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</si>
  <si>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</si>
  <si>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</si>
  <si>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</si>
  <si>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</si>
  <si>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</si>
  <si>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</si>
  <si>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</si>
  <si>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</si>
  <si>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</si>
  <si>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</si>
  <si>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</si>
  <si>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</si>
  <si>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</si>
  <si>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</si>
  <si>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</si>
  <si>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</si>
  <si>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</si>
  <si>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</si>
  <si>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</si>
  <si>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</si>
  <si>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</si>
  <si>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</si>
  <si>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</si>
  <si>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</si>
  <si>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</si>
  <si>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</si>
  <si>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</si>
  <si>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</si>
  <si>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</si>
  <si>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</si>
  <si>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</si>
  <si>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</si>
  <si>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</si>
  <si>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</si>
  <si>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</si>
  <si>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</si>
  <si>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</si>
  <si>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</si>
  <si>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</si>
  <si>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</si>
  <si>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</si>
  <si>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</si>
  <si>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</si>
  <si>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</si>
  <si>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</si>
  <si>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</si>
  <si>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</si>
  <si>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</si>
  <si>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</si>
  <si>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</si>
  <si>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</si>
  <si>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</si>
  <si>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</si>
  <si>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</si>
  <si>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</si>
  <si>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</si>
  <si>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</si>
  <si>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</si>
  <si>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</si>
  <si>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</si>
  <si>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</si>
  <si>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</si>
  <si>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</si>
  <si>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</si>
  <si>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</si>
  <si>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</si>
  <si>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</si>
  <si>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</si>
  <si>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</si>
  <si>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</si>
  <si>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</si>
  <si>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</si>
  <si>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</si>
  <si>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</si>
  <si>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</si>
  <si>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</si>
  <si>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</si>
  <si>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</si>
  <si>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</si>
  <si>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</si>
  <si>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</si>
  <si>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</si>
  <si>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</si>
  <si>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</si>
  <si>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</si>
  <si>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</si>
  <si>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</si>
  <si>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</si>
  <si>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</si>
  <si>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</si>
  <si>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</si>
  <si>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</si>
  <si>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</si>
  <si>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</si>
  <si>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</si>
  <si>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</si>
  <si>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</si>
  <si>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</si>
  <si>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</si>
  <si>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</si>
  <si>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</si>
  <si>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</si>
  <si>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</si>
  <si>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</si>
  <si>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</si>
  <si>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</si>
  <si>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</si>
  <si>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</si>
  <si>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</si>
  <si>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</si>
  <si>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</si>
  <si>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</si>
  <si>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</si>
  <si>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</si>
  <si>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</si>
  <si>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</si>
  <si>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</si>
  <si>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</si>
  <si>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</si>
  <si>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</si>
  <si>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</si>
  <si>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</si>
  <si>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</si>
  <si>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</si>
  <si>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</si>
  <si>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</si>
  <si>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</si>
  <si>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</si>
  <si>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</si>
  <si>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</si>
  <si>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</si>
  <si>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</si>
  <si>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</si>
  <si>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</si>
  <si>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</si>
  <si>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</si>
  <si>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</si>
  <si>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</si>
  <si>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</si>
  <si>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</si>
  <si>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</si>
  <si>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</si>
  <si>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</si>
  <si>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</si>
  <si>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</si>
  <si>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</si>
  <si>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</si>
  <si>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</si>
  <si>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</si>
  <si>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</si>
  <si>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</si>
  <si>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</si>
  <si>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</si>
  <si>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</si>
  <si>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</si>
  <si>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</si>
  <si>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</si>
  <si>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</si>
  <si>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</si>
  <si>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</si>
  <si>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</si>
  <si>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</si>
  <si>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</si>
  <si>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</si>
  <si>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</si>
  <si>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</si>
  <si>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</si>
  <si>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</si>
  <si>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</si>
  <si>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</si>
  <si>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</si>
  <si>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</si>
  <si>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</si>
  <si>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</si>
  <si>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</si>
  <si>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</si>
  <si>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</si>
  <si>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</si>
  <si>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</si>
  <si>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</si>
  <si>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</si>
  <si>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</si>
  <si>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</si>
  <si>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</si>
  <si>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</si>
  <si>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</si>
  <si>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</si>
  <si>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</si>
  <si>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</si>
  <si>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</si>
  <si>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</si>
  <si>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</si>
  <si>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</si>
  <si>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</si>
  <si>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</si>
  <si>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</si>
  <si>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</si>
  <si>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</si>
  <si>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</si>
  <si>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</si>
  <si>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</si>
  <si>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</si>
  <si>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</si>
  <si>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</si>
  <si>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</si>
  <si>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</si>
  <si>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</si>
  <si>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</si>
  <si>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</si>
  <si>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</si>
  <si>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</si>
  <si>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</si>
  <si>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</si>
  <si>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</si>
  <si>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</si>
  <si>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</si>
  <si>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</si>
  <si>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</si>
  <si>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</si>
  <si>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</si>
  <si>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</si>
  <si>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</si>
  <si>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</si>
  <si>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</si>
  <si>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</si>
  <si>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</si>
  <si>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</si>
  <si>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</si>
  <si>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</si>
  <si>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</si>
  <si>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</si>
  <si>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</si>
  <si>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</si>
  <si>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</si>
  <si>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</si>
  <si>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</si>
  <si>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</si>
  <si>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</si>
  <si>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</si>
  <si>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</si>
  <si>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</si>
  <si>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</si>
  <si>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</si>
  <si>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</si>
  <si>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</si>
  <si>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</si>
  <si>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</si>
  <si>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</si>
  <si>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</si>
  <si>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</si>
  <si>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</si>
  <si>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</si>
  <si>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</si>
  <si>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</si>
  <si>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</si>
  <si>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</si>
  <si>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</si>
  <si>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</si>
  <si>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</si>
  <si>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</si>
  <si>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</si>
  <si>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</si>
  <si>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</si>
  <si>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</si>
  <si>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</si>
  <si>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</si>
  <si>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</si>
  <si>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</si>
  <si>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</si>
  <si>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</si>
  <si>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</si>
  <si>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</si>
  <si>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</si>
  <si>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</si>
  <si>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</si>
  <si>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</si>
  <si>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</si>
  <si>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</si>
  <si>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</si>
  <si>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</si>
  <si>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</si>
  <si>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</si>
  <si>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</si>
  <si>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</si>
  <si>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</si>
  <si>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</si>
  <si>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</si>
  <si>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</si>
  <si>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</si>
  <si>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</si>
  <si>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</si>
  <si>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</si>
  <si>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</si>
  <si>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</si>
  <si>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</si>
  <si>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</si>
  <si>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</si>
  <si>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</si>
  <si>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</si>
  <si>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</si>
  <si>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</si>
  <si>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</si>
  <si>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</si>
  <si>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</si>
  <si>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</si>
  <si>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</si>
  <si>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</si>
  <si>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</si>
  <si>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</si>
  <si>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</si>
  <si>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</si>
  <si>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</si>
  <si>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</si>
  <si>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</si>
  <si>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</si>
  <si>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</si>
  <si>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</si>
  <si>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</si>
  <si>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</si>
  <si>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</si>
  <si>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</si>
  <si>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</si>
  <si>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</si>
  <si>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</si>
  <si>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</si>
  <si>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</si>
  <si>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</si>
  <si>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</si>
  <si>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</si>
  <si>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</si>
  <si>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</si>
  <si>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</si>
  <si>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</si>
  <si>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</si>
  <si>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</si>
  <si>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</si>
  <si>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</si>
  <si>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</si>
  <si>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</si>
  <si>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</si>
  <si>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</si>
  <si>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</si>
  <si>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</si>
  <si>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</si>
  <si>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</si>
  <si>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</si>
  <si>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</si>
  <si>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</si>
  <si>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</si>
  <si>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</si>
  <si>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</si>
  <si>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</si>
  <si>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</si>
  <si>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</si>
  <si>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</si>
  <si>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</si>
  <si>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</si>
  <si>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</si>
  <si>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</si>
  <si>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</si>
  <si>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</si>
  <si>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</si>
  <si>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</si>
  <si>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</si>
  <si>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</si>
  <si>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</si>
  <si>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</si>
  <si>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</si>
  <si>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</si>
  <si>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</si>
  <si>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</si>
  <si>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</si>
  <si>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</si>
  <si>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</si>
  <si>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</si>
  <si>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</si>
  <si>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</si>
  <si>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</si>
  <si>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</si>
  <si>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</si>
  <si>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</si>
  <si>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</si>
  <si>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</si>
  <si>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</si>
  <si>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</si>
  <si>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</si>
  <si>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</si>
  <si>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</si>
  <si>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</si>
  <si>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</si>
  <si>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</si>
  <si>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</si>
  <si>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</si>
  <si>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</si>
  <si>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</si>
  <si>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</si>
  <si>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</si>
  <si>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</si>
  <si>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</si>
  <si>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</si>
  <si>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</si>
  <si>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</si>
  <si>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</si>
  <si>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</si>
  <si>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</si>
  <si>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</si>
  <si>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</si>
  <si>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</si>
  <si>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</si>
  <si>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</si>
  <si>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</si>
  <si>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</si>
  <si>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</si>
  <si>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</si>
  <si>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</si>
  <si>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</si>
  <si>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</si>
  <si>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</si>
  <si>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</si>
  <si>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</si>
  <si>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</si>
  <si>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</si>
  <si>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</si>
  <si>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</si>
  <si>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</si>
  <si>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</si>
  <si>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</si>
  <si>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</si>
  <si>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</si>
  <si>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</si>
  <si>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</si>
  <si>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</si>
  <si>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</si>
  <si>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</si>
  <si>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</si>
  <si>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</si>
  <si>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</si>
  <si>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</si>
  <si>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</si>
  <si>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</si>
  <si>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</si>
  <si>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</si>
  <si>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</si>
  <si>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</si>
  <si>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</si>
  <si>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</si>
  <si>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</si>
  <si>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</si>
  <si>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</si>
  <si>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</si>
  <si>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</si>
  <si>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</si>
  <si>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</si>
  <si>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</si>
  <si>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</si>
  <si>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</si>
  <si>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</si>
  <si>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</si>
  <si>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</si>
  <si>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</si>
  <si>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</si>
  <si>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</si>
  <si>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</si>
  <si>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</si>
  <si>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</si>
  <si>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</si>
  <si>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</si>
  <si>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</si>
  <si>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</si>
  <si>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</si>
  <si>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</si>
  <si>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</si>
  <si>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</si>
  <si>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</si>
  <si>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</si>
  <si>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</si>
  <si>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</si>
  <si>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</si>
  <si>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</si>
  <si>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</si>
  <si>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</si>
  <si>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</si>
  <si>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</si>
  <si>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</si>
  <si>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</si>
  <si>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</si>
  <si>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</si>
  <si>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</si>
  <si>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</si>
  <si>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</si>
  <si>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</si>
  <si>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</si>
  <si>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</si>
  <si>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</si>
  <si>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</si>
  <si>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</si>
  <si>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</si>
  <si>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</si>
  <si>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</si>
  <si>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</si>
  <si>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</si>
  <si>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</si>
  <si>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</si>
  <si>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</si>
  <si>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</si>
  <si>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</si>
  <si>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</si>
  <si>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</si>
  <si>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</si>
  <si>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</si>
  <si>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</si>
  <si>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</si>
  <si>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</si>
  <si>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</si>
  <si>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</si>
  <si>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</si>
  <si>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</si>
  <si>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</si>
  <si>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</si>
  <si>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</si>
  <si>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</si>
  <si>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</si>
  <si>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</si>
  <si>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</si>
  <si>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</si>
  <si>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</si>
  <si>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</si>
  <si>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</si>
  <si>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</si>
  <si>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</si>
  <si>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</si>
  <si>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</si>
  <si>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</si>
  <si>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</si>
  <si>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</si>
  <si>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</si>
  <si>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</si>
  <si>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</si>
  <si>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</si>
  <si>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</si>
  <si>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</si>
  <si>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</si>
  <si>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</si>
  <si>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</si>
  <si>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</si>
  <si>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</si>
  <si>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</si>
  <si>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</si>
  <si>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</si>
  <si>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</si>
  <si>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</si>
  <si>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</si>
  <si>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</si>
  <si>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</si>
  <si>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</si>
  <si>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</si>
  <si>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</si>
  <si>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</si>
  <si>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</si>
  <si>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</si>
  <si>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</si>
  <si>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</si>
  <si>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</si>
  <si>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</si>
  <si>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</si>
  <si>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</si>
  <si>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</si>
  <si>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</si>
  <si>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</si>
  <si>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</si>
  <si>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</si>
  <si>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</si>
  <si>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</si>
  <si>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</si>
  <si>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</si>
  <si>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</si>
  <si>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</si>
  <si>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</si>
  <si>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</si>
  <si>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</si>
  <si>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</si>
  <si>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</si>
  <si>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</si>
  <si>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</si>
  <si>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</si>
  <si>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</si>
  <si>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</si>
  <si>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</si>
  <si>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</si>
  <si>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</si>
  <si>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</si>
  <si>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</si>
  <si>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</si>
  <si>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</si>
  <si>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</si>
  <si>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</si>
  <si>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</si>
  <si>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</si>
  <si>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</si>
  <si>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</si>
  <si>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</si>
  <si>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</si>
  <si>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</si>
  <si>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</si>
  <si>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</si>
  <si>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</si>
  <si>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</si>
  <si>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</si>
  <si>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</si>
  <si>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</si>
  <si>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</si>
  <si>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</si>
  <si>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</si>
  <si>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</si>
  <si>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</si>
  <si>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</si>
  <si>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</si>
  <si>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</si>
  <si>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</si>
  <si>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</si>
  <si>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</si>
  <si>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</si>
  <si>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</si>
  <si>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</si>
  <si>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</si>
  <si>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</si>
  <si>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</si>
  <si>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</si>
  <si>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</si>
  <si>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</si>
  <si>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</si>
  <si>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</si>
  <si>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</si>
  <si>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</si>
  <si>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</si>
  <si>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</si>
  <si>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</si>
  <si>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</si>
  <si>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</si>
  <si>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</si>
  <si>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</si>
  <si>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</si>
  <si>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</si>
  <si>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</si>
  <si>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</si>
  <si>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</si>
  <si>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</si>
  <si>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</si>
  <si>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</si>
  <si>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</si>
  <si>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</si>
  <si>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</si>
  <si>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</si>
  <si>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</si>
  <si>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</si>
  <si>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</si>
  <si>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</si>
  <si>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</si>
  <si>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</si>
  <si>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</si>
  <si>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</si>
  <si>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</si>
  <si>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</si>
  <si>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</si>
  <si>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</si>
  <si>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</si>
  <si>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</si>
  <si>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</si>
  <si>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</si>
  <si>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</si>
  <si>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</si>
  <si>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</si>
  <si>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</si>
  <si>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</si>
  <si>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</si>
  <si>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</si>
  <si>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</si>
  <si>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</si>
  <si>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</si>
  <si>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</si>
  <si>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</si>
  <si>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</si>
  <si>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</si>
  <si>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</si>
  <si>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</si>
  <si>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</si>
  <si>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</si>
  <si>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</si>
  <si>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</si>
  <si>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</si>
  <si>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</si>
  <si>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</si>
  <si>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</si>
  <si>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</si>
  <si>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</si>
  <si>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</si>
  <si>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</si>
  <si>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</si>
  <si>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</si>
  <si>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</si>
  <si>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</si>
  <si>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</si>
  <si>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</si>
  <si>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</si>
  <si>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</si>
  <si>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</si>
  <si>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</si>
  <si>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</si>
  <si>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</si>
  <si>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</si>
  <si>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</si>
  <si>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</si>
  <si>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</si>
  <si>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</si>
  <si>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</si>
  <si>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</si>
  <si>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</si>
  <si>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</si>
  <si>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</si>
  <si>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</si>
  <si>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</si>
  <si>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</si>
  <si>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</si>
  <si>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</si>
  <si>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</si>
  <si>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</si>
  <si>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</si>
  <si>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</si>
  <si>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</si>
  <si>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</si>
  <si>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</si>
  <si>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</si>
  <si>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</si>
  <si>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</si>
  <si>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</si>
  <si>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</si>
  <si>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</si>
  <si>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</si>
  <si>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</si>
  <si>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</si>
  <si>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</si>
  <si>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</si>
  <si>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</si>
  <si>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</si>
  <si>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</si>
  <si>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</si>
  <si>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</si>
  <si>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</si>
  <si>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</si>
  <si>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</si>
  <si>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</si>
  <si>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</si>
  <si>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</si>
  <si>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</si>
  <si>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</si>
  <si>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</si>
  <si>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</si>
  <si>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</si>
  <si>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</si>
  <si>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</si>
  <si>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</si>
  <si>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</si>
  <si>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</si>
  <si>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</si>
  <si>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</si>
  <si>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</si>
  <si>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</si>
  <si>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</si>
  <si>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</si>
  <si>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</si>
  <si>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</si>
  <si>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</si>
  <si>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</si>
  <si>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</si>
  <si>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</si>
  <si>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</si>
  <si>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</si>
  <si>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</si>
  <si>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</si>
  <si>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</si>
  <si>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</si>
  <si>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</si>
  <si>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</si>
  <si>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</si>
  <si>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</si>
  <si>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</si>
  <si>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</si>
  <si>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</si>
  <si>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</si>
  <si>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</si>
  <si>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</si>
  <si>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</si>
  <si>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</si>
  <si>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</si>
  <si>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</si>
  <si>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</si>
  <si>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</si>
  <si>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</si>
  <si>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</si>
  <si>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</si>
  <si>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</si>
  <si>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</si>
  <si>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</si>
  <si>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</si>
  <si>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</si>
  <si>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</si>
  <si>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</si>
  <si>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</si>
  <si>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</si>
  <si>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</si>
  <si>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</si>
  <si>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</si>
  <si>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</si>
  <si>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</si>
  <si>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</si>
  <si>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</si>
  <si>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</si>
  <si>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</si>
  <si>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</si>
  <si>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</si>
  <si>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</si>
  <si>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</si>
  <si>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</si>
  <si>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</si>
  <si>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</si>
  <si>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</si>
  <si>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</si>
  <si>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</si>
  <si>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</si>
  <si>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</si>
  <si>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</si>
  <si>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</si>
  <si>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</si>
  <si>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</si>
  <si>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</si>
  <si>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</si>
  <si>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</si>
  <si>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</si>
  <si>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</si>
  <si>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</si>
  <si>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</si>
  <si>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</si>
  <si>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</si>
  <si>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</si>
  <si>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</si>
  <si>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</si>
  <si>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</si>
  <si>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</si>
  <si>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</si>
  <si>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</si>
  <si>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</si>
  <si>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</si>
  <si>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</si>
  <si>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</si>
  <si>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</si>
  <si>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</si>
  <si>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</si>
  <si>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</si>
  <si>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</si>
  <si>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</si>
  <si>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</si>
  <si>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</si>
  <si>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</si>
  <si>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</si>
  <si>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</si>
  <si>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</si>
  <si>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</si>
  <si>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</si>
  <si>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</si>
  <si>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</si>
  <si>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</si>
  <si>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</si>
  <si>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</si>
  <si>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</si>
  <si>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</si>
  <si>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</si>
  <si>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</si>
  <si>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</si>
  <si>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</si>
  <si>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</si>
  <si>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</si>
  <si>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</si>
  <si>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</si>
  <si>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</si>
  <si>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</si>
  <si>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</si>
  <si>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</si>
  <si>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</si>
  <si>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</si>
  <si>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</si>
  <si>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</si>
  <si>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</si>
  <si>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</si>
  <si>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</si>
  <si>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</si>
  <si>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</si>
  <si>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</si>
  <si>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</si>
  <si>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</si>
  <si>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</si>
  <si>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</si>
  <si>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</si>
  <si>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</si>
  <si>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</si>
  <si>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</si>
  <si>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</si>
  <si>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</si>
  <si>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</si>
  <si>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</si>
  <si>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</si>
  <si>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</si>
  <si>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</si>
  <si>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</si>
  <si>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</si>
  <si>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</si>
  <si>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</si>
  <si>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</si>
  <si>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</si>
  <si>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</si>
  <si>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</si>
  <si>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</si>
  <si>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</si>
  <si>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</si>
  <si>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</si>
  <si>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</si>
  <si>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</si>
  <si>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</si>
  <si>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</si>
  <si>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</si>
  <si>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</si>
  <si>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</si>
  <si>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</si>
  <si>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</si>
  <si>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</si>
  <si>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</si>
  <si>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</si>
  <si>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</si>
  <si>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</si>
  <si>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</si>
  <si>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</si>
  <si>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</si>
  <si>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</si>
  <si>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</si>
  <si>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</si>
  <si>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</si>
  <si>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</si>
  <si>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</si>
  <si>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</si>
  <si>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</si>
  <si>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</si>
  <si>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</si>
  <si>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</si>
  <si>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</si>
  <si>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</si>
  <si>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</si>
  <si>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</si>
  <si>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</si>
  <si>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</si>
  <si>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</si>
  <si>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</si>
  <si>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</si>
  <si>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</si>
  <si>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</si>
  <si>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</si>
  <si>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</si>
  <si>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</si>
  <si>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</si>
  <si>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</si>
  <si>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</si>
  <si>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</si>
  <si>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</si>
  <si>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</si>
  <si>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</si>
  <si>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</si>
  <si>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</si>
  <si>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</si>
  <si>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</si>
  <si>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</si>
  <si>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</si>
  <si>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</si>
  <si>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</si>
  <si>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</si>
  <si>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</si>
  <si>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</si>
  <si>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</si>
  <si>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</si>
  <si>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</si>
  <si>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</si>
  <si>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</si>
  <si>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</si>
  <si>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</si>
  <si>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</si>
  <si>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</si>
  <si>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</si>
  <si>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</si>
  <si>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</si>
  <si>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</si>
  <si>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</si>
  <si>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</si>
  <si>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</si>
  <si>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</si>
  <si>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</si>
  <si>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</si>
  <si>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</si>
  <si>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</si>
  <si>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</si>
  <si>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</si>
  <si>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</si>
  <si>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</si>
  <si>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</si>
  <si>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</si>
  <si>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</si>
  <si>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</si>
  <si>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</si>
  <si>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</si>
  <si>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</si>
  <si>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</si>
  <si>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</si>
  <si>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</si>
  <si>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</si>
  <si>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</si>
  <si>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</si>
  <si>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</si>
  <si>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</si>
  <si>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</si>
  <si>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</si>
  <si>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</si>
  <si>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</si>
  <si>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</si>
  <si>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</si>
  <si>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</si>
  <si>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</si>
  <si>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</si>
  <si>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</si>
  <si>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</si>
  <si>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</si>
  <si>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</si>
  <si>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</si>
  <si>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</si>
  <si>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</si>
  <si>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</si>
  <si>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</si>
  <si>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</si>
  <si>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</si>
  <si>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</si>
  <si>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</si>
  <si>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</si>
  <si>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</si>
  <si>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</si>
  <si>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</si>
  <si>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</si>
  <si>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</si>
  <si>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</si>
  <si>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</si>
  <si>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</si>
  <si>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</si>
  <si>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</si>
  <si>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</si>
  <si>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</si>
  <si>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</si>
  <si>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</si>
  <si>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</si>
  <si>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</si>
  <si>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</si>
  <si>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</si>
  <si>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</si>
  <si>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</si>
  <si>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</si>
  <si>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</si>
  <si>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</si>
  <si>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</si>
  <si>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</si>
  <si>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</si>
  <si>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</si>
  <si>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</si>
  <si>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</si>
  <si>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</si>
  <si>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</si>
  <si>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</si>
  <si>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</si>
  <si>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</si>
  <si>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</si>
  <si>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</si>
  <si>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</si>
  <si>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</si>
  <si>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</si>
  <si>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</si>
  <si>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</si>
  <si>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</si>
  <si>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</si>
  <si>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</si>
  <si>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</si>
  <si>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</si>
  <si>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</si>
  <si>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</si>
  <si>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</si>
  <si>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</si>
  <si>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</si>
  <si>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</si>
  <si>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</si>
  <si>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</si>
  <si>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</si>
  <si>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</si>
  <si>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</si>
  <si>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</si>
  <si>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</si>
  <si>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</si>
  <si>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</si>
  <si>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</si>
  <si>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</si>
  <si>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</si>
  <si>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</si>
  <si>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</si>
  <si>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</si>
  <si>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</si>
  <si>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</si>
  <si>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</si>
  <si>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</si>
  <si>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</si>
  <si>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</si>
  <si>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</si>
  <si>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</si>
  <si>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</si>
  <si>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</si>
  <si>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</si>
  <si>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</si>
  <si>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</si>
  <si>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</si>
  <si>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</si>
  <si>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</si>
  <si>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</si>
  <si>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</si>
  <si>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</si>
  <si>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</si>
  <si>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</si>
  <si>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</si>
  <si>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</si>
  <si>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</si>
  <si>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</si>
  <si>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</si>
  <si>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</si>
  <si>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</si>
  <si>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</si>
  <si>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</si>
  <si>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</si>
  <si>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</si>
  <si>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</si>
  <si>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</si>
  <si>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</si>
  <si>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</si>
  <si>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</si>
  <si>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</si>
  <si>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</si>
  <si>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</si>
  <si>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</si>
  <si>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</si>
  <si>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</si>
  <si>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</si>
  <si>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</si>
  <si>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</si>
  <si>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</si>
  <si>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</si>
  <si>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</si>
  <si>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</si>
  <si>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</si>
  <si>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</si>
  <si>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</si>
  <si>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</si>
  <si>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</si>
  <si>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</si>
  <si>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</si>
  <si>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</si>
  <si>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</si>
  <si>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</si>
  <si>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</si>
  <si>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</si>
  <si>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</si>
  <si>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</si>
  <si>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</si>
  <si>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</si>
  <si>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</si>
  <si>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</si>
  <si>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</si>
  <si>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</si>
  <si>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</si>
  <si>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</si>
  <si>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</si>
  <si>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</si>
  <si>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</si>
  <si>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</si>
  <si>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</si>
  <si>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</si>
  <si>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</si>
  <si>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</si>
  <si>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</si>
  <si>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</si>
  <si>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</si>
  <si>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</si>
  <si>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</si>
  <si>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</si>
  <si>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</si>
  <si>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</si>
  <si>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</si>
  <si>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</si>
  <si>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</si>
  <si>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</si>
  <si>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</si>
  <si>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</si>
  <si>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</si>
  <si>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</si>
  <si>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</si>
  <si>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</si>
  <si>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</si>
  <si>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</si>
  <si>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</si>
  <si>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</si>
  <si>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</si>
  <si>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</si>
  <si>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</si>
  <si>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</si>
  <si>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</si>
  <si>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</si>
  <si>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</si>
  <si>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</si>
  <si>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</si>
  <si>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</si>
  <si>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</si>
  <si>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</si>
  <si>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</si>
  <si>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</si>
  <si>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</si>
  <si>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</si>
  <si>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</si>
  <si>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</si>
  <si>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</si>
  <si>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</si>
  <si>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</si>
  <si>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</si>
  <si>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</si>
  <si>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</si>
  <si>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</si>
  <si>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</si>
  <si>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</si>
  <si>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</si>
  <si>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</si>
  <si>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</si>
  <si>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</si>
  <si>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</si>
  <si>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</si>
  <si>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</si>
  <si>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</si>
  <si>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</si>
  <si>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</si>
  <si>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</si>
  <si>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</si>
  <si>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</si>
  <si>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</si>
  <si>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</si>
  <si>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</si>
  <si>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</si>
  <si>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</si>
  <si>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</si>
  <si>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</si>
  <si>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</si>
  <si>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</si>
  <si>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</si>
  <si>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</si>
  <si>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</si>
  <si>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</si>
  <si>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</si>
  <si>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</si>
  <si>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</si>
  <si>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</si>
  <si>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</si>
  <si>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</si>
  <si>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</si>
  <si>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</si>
  <si>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</si>
  <si>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</si>
  <si>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</si>
  <si>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</si>
  <si>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</si>
  <si>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</si>
  <si>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</si>
  <si>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</si>
  <si>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</si>
  <si>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</si>
  <si>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</si>
  <si>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</si>
  <si>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</si>
  <si>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</si>
  <si>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</si>
  <si>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</si>
  <si>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</si>
  <si>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</si>
  <si>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</si>
  <si>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</si>
  <si>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</si>
  <si>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</si>
  <si>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</si>
  <si>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</si>
  <si>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</si>
  <si>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</si>
  <si>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</si>
  <si>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</si>
  <si>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</si>
  <si>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</si>
  <si>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</si>
  <si>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</si>
  <si>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</si>
  <si>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</si>
  <si>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</si>
  <si>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</si>
  <si>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</si>
  <si>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</si>
  <si>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</si>
  <si>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</si>
  <si>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</si>
  <si>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</si>
  <si>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</si>
  <si>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</si>
  <si>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</si>
  <si>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</si>
  <si>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</si>
  <si>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</si>
  <si>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</si>
  <si>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</si>
  <si>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</si>
  <si>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</si>
  <si>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</si>
  <si>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</si>
  <si>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</si>
  <si>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</si>
  <si>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</si>
  <si>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</si>
  <si>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</si>
  <si>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</si>
  <si>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</si>
  <si>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</si>
  <si>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</si>
  <si>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</si>
  <si>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</si>
  <si>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</si>
  <si>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</si>
  <si>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</si>
  <si>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</si>
  <si>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</si>
  <si>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</si>
  <si>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</si>
  <si>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</si>
  <si>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</si>
  <si>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</si>
  <si>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</si>
  <si>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</si>
  <si>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</si>
  <si>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</si>
  <si>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</si>
  <si>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</si>
  <si>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</si>
  <si>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</si>
  <si>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</si>
  <si>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</si>
  <si>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</si>
  <si>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</si>
  <si>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</si>
  <si>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</si>
  <si>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</si>
  <si>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</si>
  <si>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</si>
  <si>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</si>
  <si>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</si>
  <si>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</si>
  <si>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</si>
  <si>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</si>
  <si>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</si>
  <si>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</si>
  <si>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</si>
  <si>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</si>
  <si>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</si>
  <si>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</si>
  <si>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</si>
  <si>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</si>
  <si>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</si>
  <si>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</si>
  <si>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</si>
  <si>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</si>
  <si>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</si>
  <si>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</si>
  <si>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</si>
  <si>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</si>
  <si>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</si>
  <si>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</si>
  <si>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</si>
  <si>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</si>
  <si>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</si>
  <si>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</si>
  <si>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</si>
  <si>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</si>
  <si>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</si>
  <si>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</si>
  <si>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</si>
  <si>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</si>
  <si>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</si>
  <si>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</si>
  <si>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</si>
  <si>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</si>
  <si>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</si>
  <si>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</si>
  <si>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</si>
  <si>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</si>
  <si>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</si>
  <si>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</si>
  <si>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</si>
  <si>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</si>
  <si>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</si>
  <si>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</si>
  <si>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</si>
  <si>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</si>
  <si>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</si>
  <si>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</si>
  <si>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</si>
  <si>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</si>
  <si>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</si>
  <si>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</si>
  <si>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</si>
  <si>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</si>
  <si>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</si>
  <si>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</si>
  <si>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</si>
  <si>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</si>
  <si>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</si>
  <si>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</si>
  <si>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</si>
  <si>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</si>
  <si>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</si>
  <si>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</si>
  <si>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</si>
  <si>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</si>
  <si>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</si>
  <si>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</si>
  <si>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</si>
  <si>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</si>
  <si>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</si>
  <si>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</si>
  <si>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</si>
  <si>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</si>
  <si>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</si>
  <si>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</si>
  <si>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</si>
  <si>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</si>
  <si>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</si>
  <si>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</si>
  <si>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</si>
  <si>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</si>
  <si>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</si>
  <si>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</si>
  <si>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</si>
  <si>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</si>
  <si>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</si>
  <si>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</si>
  <si>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</si>
  <si>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</si>
  <si>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</si>
  <si>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</si>
  <si>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</si>
  <si>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</si>
  <si>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</si>
  <si>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</si>
  <si>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</si>
  <si>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</si>
  <si>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</si>
  <si>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</si>
  <si>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</si>
  <si>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</si>
  <si>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</si>
  <si>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</si>
  <si>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</si>
  <si>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</si>
  <si>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</si>
  <si>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</si>
  <si>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</si>
  <si>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</si>
  <si>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</si>
  <si>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</si>
  <si>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</si>
  <si>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</si>
  <si>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</si>
  <si>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</si>
  <si>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</si>
  <si>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</si>
  <si>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</si>
  <si>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</si>
  <si>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</si>
  <si>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</si>
  <si>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</si>
  <si>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</si>
  <si>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</si>
  <si>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</si>
  <si>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</si>
  <si>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</si>
  <si>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</si>
  <si>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</si>
  <si>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</si>
  <si>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</si>
  <si>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</si>
  <si>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</si>
  <si>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</si>
  <si>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</si>
  <si>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</si>
  <si>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</si>
  <si>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</si>
  <si>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</si>
  <si>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</si>
  <si>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</si>
  <si>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</si>
  <si>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</si>
  <si>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</si>
  <si>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</si>
  <si>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</si>
  <si>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</si>
  <si>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</si>
  <si>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</si>
  <si>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</si>
  <si>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</si>
  <si>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</si>
  <si>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</si>
  <si>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</si>
  <si>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</si>
  <si>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</si>
  <si>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</si>
  <si>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</si>
  <si>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</si>
  <si>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</si>
  <si>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</si>
  <si>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</si>
  <si>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</si>
  <si>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</si>
  <si>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</si>
  <si>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</si>
  <si>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</si>
  <si>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</si>
  <si>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</si>
  <si>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</si>
  <si>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</si>
  <si>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</si>
  <si>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</si>
  <si>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</si>
  <si>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</si>
  <si>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</si>
  <si>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</si>
  <si>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</si>
  <si>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</si>
  <si>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</si>
  <si>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</si>
  <si>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</si>
  <si>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</si>
  <si>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</si>
  <si>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</si>
  <si>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</si>
  <si>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</si>
  <si>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</si>
  <si>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</si>
  <si>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</si>
  <si>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</si>
  <si>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</si>
  <si>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</si>
  <si>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</si>
  <si>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</si>
  <si>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</si>
  <si>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</si>
  <si>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</si>
  <si>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</si>
  <si>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</si>
  <si>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</si>
  <si>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</si>
  <si>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</si>
  <si>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</si>
  <si>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</si>
  <si>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</si>
  <si>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</si>
  <si>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</si>
  <si>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</si>
  <si>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</si>
  <si>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</si>
  <si>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</si>
  <si>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</si>
  <si>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</si>
  <si>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</si>
  <si>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</si>
  <si>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</si>
  <si>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</si>
  <si>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</si>
  <si>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</si>
  <si>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</si>
  <si>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</si>
  <si>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</si>
  <si>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</si>
  <si>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</si>
  <si>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</si>
  <si>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</si>
  <si>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</si>
  <si>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</si>
  <si>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</si>
  <si>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</si>
  <si>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</si>
  <si>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</si>
  <si>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</si>
  <si>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</si>
  <si>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</si>
  <si>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</si>
  <si>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</si>
  <si>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</si>
  <si>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</si>
  <si>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</si>
  <si>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</si>
  <si>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</si>
  <si>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</si>
  <si>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</si>
  <si>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</si>
  <si>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</si>
  <si>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</si>
  <si>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</si>
  <si>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</si>
  <si>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</si>
  <si>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</si>
  <si>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</si>
  <si>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</si>
  <si>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</si>
  <si>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</si>
  <si>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</si>
  <si>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</si>
  <si>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</si>
  <si>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</si>
  <si>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</si>
  <si>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</si>
  <si>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</si>
  <si>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</si>
  <si>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</si>
  <si>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</si>
  <si>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</si>
  <si>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</si>
  <si>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</si>
  <si>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</si>
  <si>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</si>
  <si>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</si>
  <si>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</si>
  <si>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</si>
  <si>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</si>
  <si>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</si>
  <si>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</si>
  <si>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</si>
  <si>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</si>
  <si>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</si>
  <si>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</si>
  <si>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</si>
  <si>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</si>
  <si>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</si>
  <si>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</si>
  <si>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</si>
  <si>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</si>
  <si>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</si>
  <si>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</si>
  <si>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</si>
  <si>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</si>
  <si>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</si>
  <si>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</si>
  <si>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</si>
  <si>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</si>
  <si>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</si>
  <si>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</si>
  <si>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</si>
  <si>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</si>
  <si>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</si>
  <si>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</si>
  <si>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</si>
  <si>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</si>
  <si>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</si>
  <si>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</si>
  <si>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</si>
  <si>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</si>
  <si>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</si>
  <si>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</si>
  <si>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</si>
  <si>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</si>
  <si>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</si>
  <si>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</si>
  <si>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</si>
  <si>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</si>
  <si>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</si>
  <si>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</si>
  <si>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</si>
  <si>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</si>
  <si>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</si>
  <si>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</si>
  <si>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</si>
  <si>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</si>
  <si>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</si>
  <si>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</si>
  <si>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</si>
  <si>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</si>
  <si>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</si>
  <si>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</si>
  <si>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</si>
  <si>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</si>
  <si>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</si>
  <si>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</si>
  <si>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</si>
  <si>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</si>
  <si>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</si>
  <si>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</si>
  <si>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</si>
  <si>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</si>
  <si>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</si>
  <si>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</si>
  <si>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</si>
  <si>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</si>
  <si>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</si>
  <si>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</si>
  <si>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</si>
  <si>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</si>
  <si>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</si>
  <si>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</si>
  <si>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</si>
  <si>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</si>
  <si>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</si>
  <si>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</si>
  <si>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</si>
  <si>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</si>
  <si>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</si>
  <si>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</si>
  <si>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</si>
  <si>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</si>
  <si>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</si>
  <si>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</si>
  <si>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</si>
  <si>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</si>
  <si>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</si>
  <si>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</si>
  <si>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</si>
  <si>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</si>
  <si>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</si>
  <si>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</si>
  <si>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</si>
  <si>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</si>
  <si>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</si>
  <si>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</si>
  <si>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</si>
  <si>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</si>
  <si>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</si>
  <si>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</si>
  <si>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</si>
  <si>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</si>
  <si>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</si>
  <si>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</si>
  <si>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</si>
  <si>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</si>
  <si>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</si>
  <si>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</si>
  <si>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</si>
  <si>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</si>
  <si>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</si>
  <si>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</si>
  <si>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</si>
  <si>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</si>
  <si>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</si>
  <si>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</si>
  <si>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</si>
  <si>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</si>
  <si>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</si>
  <si>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</si>
  <si>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</si>
  <si>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</si>
  <si>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</si>
  <si>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</si>
  <si>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</si>
  <si>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</si>
  <si>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</si>
  <si>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</si>
  <si>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</si>
  <si>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</si>
  <si>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</si>
  <si>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</si>
  <si>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</si>
  <si>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</si>
  <si>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</si>
  <si>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</si>
  <si>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</si>
  <si>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</si>
  <si>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</si>
  <si>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</si>
  <si>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</si>
  <si>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</si>
  <si>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</si>
  <si>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</si>
  <si>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</si>
  <si>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</si>
  <si>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</si>
  <si>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</si>
  <si>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</si>
  <si>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</si>
  <si>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</si>
  <si>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</si>
  <si>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</si>
  <si>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</si>
  <si>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</si>
  <si>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</si>
  <si>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</si>
  <si>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</si>
  <si>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</si>
  <si>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</si>
  <si>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</si>
  <si>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</si>
  <si>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</si>
  <si>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</si>
  <si>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</si>
  <si>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</si>
  <si>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</si>
  <si>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</si>
  <si>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</si>
  <si>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</si>
  <si>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</si>
  <si>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</si>
  <si>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</si>
  <si>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</si>
  <si>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</si>
  <si>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</si>
  <si>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</si>
  <si>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</si>
  <si>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</si>
  <si>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</si>
  <si>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</si>
  <si>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</si>
  <si>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</si>
  <si>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</si>
  <si>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</si>
  <si>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</si>
  <si>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</si>
  <si>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</si>
  <si>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</si>
  <si>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</si>
  <si>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</si>
  <si>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</si>
  <si>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</si>
  <si>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</si>
  <si>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</si>
  <si>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</si>
  <si>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</si>
  <si>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</si>
  <si>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</si>
  <si>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</si>
  <si>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</si>
  <si>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</si>
  <si>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</si>
  <si>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</si>
  <si>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</si>
  <si>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</si>
  <si>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</si>
  <si>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</si>
  <si>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</si>
  <si>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</si>
  <si>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</si>
  <si>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</si>
  <si>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</si>
  <si>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</si>
  <si>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</si>
  <si>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</si>
  <si>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</si>
  <si>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</si>
  <si>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</si>
  <si>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</si>
  <si>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</si>
  <si>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</si>
  <si>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</si>
  <si>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</si>
  <si>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</si>
  <si>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</si>
  <si>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</si>
  <si>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</si>
  <si>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</si>
  <si>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</si>
  <si>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</si>
  <si>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</si>
  <si>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</si>
  <si>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</si>
  <si>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</si>
  <si>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</si>
  <si>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</si>
  <si>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</si>
  <si>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</si>
  <si>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</si>
  <si>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</si>
  <si>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</si>
  <si>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</si>
  <si>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</si>
  <si>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</si>
  <si>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</si>
  <si>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</si>
  <si>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</si>
  <si>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</si>
  <si>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</si>
  <si>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</si>
  <si>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</si>
  <si>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</si>
  <si>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</si>
  <si>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</si>
  <si>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</si>
  <si>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</si>
  <si>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</si>
  <si>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</si>
  <si>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</si>
  <si>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</si>
  <si>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</si>
  <si>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</si>
  <si>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</si>
  <si>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</si>
  <si>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</si>
  <si>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</si>
  <si>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</si>
  <si>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</si>
  <si>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</si>
  <si>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</si>
  <si>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</si>
  <si>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</si>
  <si>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</si>
  <si>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</si>
  <si>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</si>
  <si>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</si>
  <si>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</si>
  <si>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</si>
  <si>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</si>
  <si>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</si>
  <si>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</si>
  <si>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</si>
  <si>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</si>
  <si>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</si>
  <si>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</si>
  <si>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</si>
  <si>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</si>
  <si>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</si>
  <si>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</si>
  <si>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</si>
  <si>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</si>
  <si>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</si>
  <si>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</si>
  <si>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</si>
  <si>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</si>
  <si>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</si>
  <si>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</si>
  <si>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</si>
  <si>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</si>
  <si>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</si>
  <si>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</si>
  <si>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</si>
  <si>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</si>
  <si>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</si>
  <si>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</si>
  <si>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</si>
  <si>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</si>
  <si>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</si>
  <si>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</si>
  <si>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</si>
  <si>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</si>
  <si>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</si>
  <si>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</si>
  <si>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</si>
  <si>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</si>
  <si>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</si>
  <si>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</si>
  <si>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</si>
  <si>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</si>
  <si>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</si>
  <si>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</si>
  <si>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</si>
  <si>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</si>
  <si>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</si>
  <si>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</si>
  <si>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</si>
  <si>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</si>
  <si>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</si>
  <si>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</si>
  <si>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</si>
  <si>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</si>
  <si>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</si>
  <si>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</si>
  <si>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</si>
  <si>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</si>
  <si>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</si>
  <si>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</si>
  <si>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</si>
  <si>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</si>
  <si>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</si>
  <si>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</si>
  <si>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</si>
  <si>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</si>
  <si>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</si>
  <si>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</si>
  <si>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</si>
  <si>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</si>
  <si>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</si>
  <si>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</si>
  <si>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</si>
  <si>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</si>
  <si>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</si>
  <si>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</si>
  <si>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</si>
  <si>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</si>
  <si>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</si>
  <si>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</si>
  <si>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</si>
  <si>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</si>
  <si>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</si>
  <si>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</si>
  <si>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</si>
  <si>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</si>
  <si>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</si>
  <si>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</si>
  <si>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</si>
  <si>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</si>
  <si>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</si>
  <si>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</si>
  <si>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</si>
  <si>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</si>
  <si>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</si>
  <si>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</si>
  <si>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</si>
  <si>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</si>
  <si>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</si>
  <si>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</si>
  <si>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</si>
  <si>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</si>
  <si>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</si>
  <si>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</si>
  <si>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</si>
  <si>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</si>
  <si>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</si>
  <si>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</si>
  <si>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</si>
  <si>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</si>
  <si>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</si>
  <si>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</si>
  <si>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</si>
  <si>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</si>
  <si>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</si>
  <si>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</si>
  <si>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</si>
  <si>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</si>
  <si>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</si>
  <si>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</si>
  <si>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</si>
  <si>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</si>
  <si>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</si>
  <si>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</si>
  <si>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</si>
  <si>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</si>
  <si>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</si>
  <si>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</si>
  <si>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</si>
  <si>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</si>
  <si>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</si>
  <si>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</si>
  <si>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</si>
  <si>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</si>
  <si>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</si>
  <si>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</si>
  <si>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</si>
  <si>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</si>
  <si>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</si>
  <si>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</si>
  <si>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</si>
  <si>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</si>
  <si>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</si>
  <si>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</si>
  <si>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</si>
  <si>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</si>
  <si>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</si>
  <si>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</si>
  <si>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</si>
  <si>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</si>
  <si>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</si>
  <si>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</si>
  <si>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</si>
  <si>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</si>
  <si>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</si>
  <si>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</si>
  <si>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</si>
  <si>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</si>
  <si>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</si>
  <si>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</si>
  <si>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</si>
  <si>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</si>
  <si>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</si>
  <si>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</si>
  <si>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</si>
  <si>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</si>
  <si>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</si>
  <si>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</si>
  <si>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</si>
  <si>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</si>
  <si>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</si>
  <si>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</si>
  <si>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</si>
  <si>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</si>
  <si>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</si>
  <si>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</si>
  <si>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</si>
  <si>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</si>
  <si>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</si>
  <si>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</si>
  <si>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</si>
  <si>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</si>
  <si>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</si>
  <si>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</si>
  <si>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</si>
  <si>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</si>
  <si>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</si>
  <si>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</si>
  <si>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</si>
  <si>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</si>
  <si>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</si>
  <si>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</si>
  <si>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</si>
  <si>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</si>
  <si>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</si>
  <si>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</si>
  <si>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</si>
  <si>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</si>
  <si>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</si>
  <si>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</si>
  <si>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</si>
  <si>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</si>
  <si>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</si>
  <si>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</si>
  <si>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</si>
  <si>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</si>
  <si>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</si>
  <si>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</si>
  <si>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</si>
  <si>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</si>
  <si>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</si>
  <si>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</si>
  <si>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</si>
  <si>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</si>
  <si>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</si>
  <si>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</si>
  <si>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</si>
  <si>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</si>
  <si>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</si>
  <si>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</si>
  <si>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</si>
  <si>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</si>
  <si>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</si>
  <si>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</si>
  <si>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</si>
  <si>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</si>
  <si>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</si>
  <si>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</si>
  <si>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</si>
  <si>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</si>
  <si>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</si>
  <si>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</si>
  <si>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</si>
  <si>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</si>
  <si>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</si>
  <si>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</si>
  <si>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</si>
  <si>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</si>
  <si>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</si>
  <si>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</si>
  <si>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</si>
  <si>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</si>
  <si>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</si>
  <si>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</si>
  <si>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</si>
  <si>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</si>
  <si>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</si>
  <si>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</si>
  <si>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</si>
  <si>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</si>
  <si>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</si>
  <si>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</si>
  <si>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</si>
  <si>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</si>
  <si>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</si>
  <si>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</si>
  <si>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</si>
  <si>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</si>
  <si>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</si>
  <si>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</si>
  <si>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</si>
  <si>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</si>
  <si>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</si>
  <si>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</si>
  <si>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</si>
  <si>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</si>
  <si>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</si>
  <si>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</si>
  <si>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</si>
  <si>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</si>
  <si>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</si>
  <si>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</si>
  <si>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</si>
  <si>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</si>
  <si>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</si>
  <si>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</si>
  <si>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</si>
  <si>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</si>
  <si>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</si>
  <si>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</si>
  <si>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</si>
  <si>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</si>
  <si>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</si>
  <si>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</si>
  <si>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</si>
  <si>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</si>
  <si>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</si>
  <si>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</si>
  <si>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</si>
  <si>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</si>
  <si>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</si>
  <si>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</si>
  <si>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</si>
  <si>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</si>
  <si>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</si>
  <si>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</si>
  <si>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</si>
  <si>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</si>
  <si>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</si>
  <si>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</si>
  <si>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</si>
  <si>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</si>
  <si>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</si>
  <si>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</si>
  <si>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</si>
  <si>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</si>
  <si>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</si>
  <si>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</si>
  <si>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</si>
  <si>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</si>
  <si>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</si>
  <si>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</si>
  <si>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</si>
  <si>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</si>
  <si>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</si>
  <si>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</si>
  <si>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</si>
  <si>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</si>
  <si>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</si>
  <si>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</si>
  <si>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</si>
  <si>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</si>
  <si>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</si>
  <si>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</si>
  <si>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</si>
  <si>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</si>
  <si>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</si>
  <si>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</si>
  <si>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</si>
  <si>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</si>
  <si>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</si>
  <si>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</si>
  <si>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</si>
  <si>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</si>
  <si>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</si>
  <si>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</si>
  <si>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</si>
  <si>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</si>
  <si>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</si>
  <si>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</si>
  <si>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</si>
  <si>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</si>
  <si>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</si>
  <si>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</si>
  <si>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</si>
  <si>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</si>
  <si>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</si>
  <si>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</si>
  <si>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</si>
  <si>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</si>
  <si>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</si>
  <si>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</si>
  <si>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</si>
  <si>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</si>
  <si>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</si>
  <si>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</si>
  <si>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</si>
  <si>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</si>
  <si>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</si>
  <si>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</si>
  <si>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</si>
  <si>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</si>
  <si>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</si>
  <si>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</si>
  <si>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</si>
  <si>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</si>
  <si>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</si>
  <si>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</si>
  <si>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</si>
  <si>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</si>
  <si>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</si>
  <si>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</si>
  <si>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</si>
  <si>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</si>
  <si>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</si>
  <si>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</si>
  <si>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</si>
  <si>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</si>
  <si>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</si>
  <si>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</si>
  <si>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</si>
  <si>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</si>
  <si>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</si>
  <si>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</si>
  <si>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</si>
  <si>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</si>
  <si>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</si>
  <si>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</si>
  <si>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</si>
  <si>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</si>
  <si>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</si>
  <si>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</si>
  <si>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</si>
  <si>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</si>
  <si>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</si>
  <si>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</si>
  <si>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</si>
  <si>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</si>
  <si>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</si>
  <si>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</si>
  <si>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</si>
  <si>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</si>
  <si>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</si>
  <si>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</si>
  <si>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</si>
  <si>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</si>
  <si>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</si>
  <si>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</si>
  <si>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</si>
  <si>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</si>
  <si>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</si>
  <si>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</si>
  <si>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</si>
  <si>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</si>
  <si>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</si>
  <si>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</si>
  <si>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</si>
  <si>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</si>
  <si>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</si>
  <si>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</si>
  <si>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</si>
  <si>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</si>
  <si>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</si>
  <si>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</si>
  <si>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</si>
  <si>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</si>
  <si>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</si>
  <si>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</si>
  <si>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</si>
  <si>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</si>
  <si>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</si>
  <si>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</si>
  <si>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</si>
  <si>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</si>
  <si>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</si>
  <si>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</si>
  <si>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</si>
  <si>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</si>
  <si>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</si>
  <si>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</si>
  <si>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</si>
  <si>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</si>
  <si>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</si>
  <si>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</si>
  <si>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</si>
  <si>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</si>
  <si>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</si>
  <si>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</si>
  <si>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</si>
  <si>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</si>
  <si>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</si>
  <si>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</si>
  <si>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</si>
  <si>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</si>
  <si>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</si>
  <si>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</si>
  <si>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</si>
  <si>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</si>
  <si>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</si>
  <si>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</si>
  <si>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</si>
  <si>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</si>
  <si>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</si>
  <si>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</si>
  <si>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</si>
  <si>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</si>
  <si>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</si>
  <si>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</si>
  <si>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</si>
  <si>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</si>
  <si>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</si>
  <si>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</si>
  <si>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</si>
  <si>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</si>
  <si>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</si>
  <si>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</si>
  <si>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</si>
  <si>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</si>
  <si>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</si>
  <si>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</si>
  <si>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</si>
  <si>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</si>
  <si>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</si>
  <si>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</si>
  <si>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</si>
  <si>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</si>
  <si>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</si>
  <si>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</si>
  <si>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</si>
  <si>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</si>
  <si>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</si>
  <si>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</si>
  <si>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</si>
  <si>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</si>
  <si>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</si>
  <si>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</si>
  <si>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</si>
  <si>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</si>
  <si>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</si>
  <si>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</si>
  <si>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</si>
  <si>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</si>
  <si>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</si>
  <si>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</si>
  <si>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</si>
  <si>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</si>
  <si>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</si>
  <si>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</si>
  <si>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</si>
  <si>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</si>
  <si>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</si>
  <si>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</si>
  <si>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</si>
  <si>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</si>
  <si>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</si>
  <si>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</si>
  <si>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</si>
  <si>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</si>
  <si>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</si>
  <si>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</si>
  <si>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</si>
  <si>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</si>
  <si>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</si>
  <si>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</si>
  <si>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</si>
  <si>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</si>
  <si>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</si>
  <si>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</si>
  <si>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</si>
  <si>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</si>
  <si>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</si>
  <si>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</si>
  <si>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</si>
  <si>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</si>
  <si>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</si>
  <si>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</si>
  <si>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</si>
  <si>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</si>
  <si>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</si>
  <si>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</si>
  <si>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</si>
  <si>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</si>
  <si>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</si>
  <si>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</si>
  <si>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</si>
  <si>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</si>
  <si>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</si>
  <si>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</si>
  <si>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</si>
  <si>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</si>
  <si>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</si>
  <si>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</si>
  <si>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</si>
  <si>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</si>
  <si>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</si>
  <si>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</si>
  <si>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</si>
  <si>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</si>
  <si>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</si>
  <si>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</si>
  <si>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</si>
  <si>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</si>
  <si>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</si>
  <si>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</si>
  <si>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</si>
  <si>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</si>
  <si>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</si>
  <si>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</si>
  <si>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</si>
  <si>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</si>
  <si>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</si>
  <si>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</si>
  <si>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</si>
  <si>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</si>
  <si>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</si>
  <si>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</si>
  <si>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</si>
  <si>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</si>
  <si>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</si>
  <si>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</si>
  <si>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</si>
  <si>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</si>
  <si>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</si>
  <si>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</si>
  <si>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</si>
  <si>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</si>
  <si>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</si>
  <si>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</si>
  <si>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</si>
  <si>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</si>
  <si>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</si>
  <si>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</si>
  <si>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</si>
  <si>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</si>
  <si>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</si>
  <si>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</si>
  <si>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</si>
  <si>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</si>
  <si>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</si>
  <si>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</si>
  <si>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</si>
  <si>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</si>
  <si>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</si>
  <si>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</si>
  <si>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</si>
  <si>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</si>
  <si>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</si>
  <si>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</si>
  <si>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</si>
  <si>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</si>
  <si>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</si>
  <si>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</si>
  <si>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</si>
  <si>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</si>
  <si>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</si>
  <si>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</si>
  <si>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</si>
  <si>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</si>
  <si>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</si>
  <si>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</si>
  <si>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</si>
  <si>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</si>
  <si>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</si>
  <si>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</si>
  <si>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</si>
  <si>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</si>
  <si>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</si>
  <si>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</si>
  <si>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</si>
  <si>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</si>
  <si>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</si>
  <si>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</si>
  <si>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</si>
  <si>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</si>
  <si>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</si>
  <si>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</si>
  <si>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</si>
  <si>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</si>
  <si>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</si>
  <si>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</si>
  <si>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</si>
  <si>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</si>
  <si>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</si>
  <si>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</si>
  <si>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</si>
  <si>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</si>
  <si>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</si>
  <si>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</si>
  <si>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</si>
  <si>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</si>
  <si>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</si>
  <si>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</si>
  <si>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</si>
  <si>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</si>
  <si>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</si>
  <si>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</si>
  <si>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</si>
  <si>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</si>
  <si>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</si>
  <si>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</si>
  <si>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</si>
  <si>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</si>
  <si>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</si>
  <si>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</si>
  <si>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</si>
  <si>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</si>
  <si>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</si>
  <si>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</si>
  <si>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</si>
  <si>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</si>
  <si>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</si>
  <si>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</si>
  <si>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</si>
  <si>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</si>
  <si>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</si>
  <si>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</si>
  <si>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</si>
  <si>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</si>
  <si>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</si>
  <si>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</si>
  <si>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</si>
  <si>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</si>
  <si>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</si>
  <si>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</si>
  <si>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</si>
  <si>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</si>
  <si>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</si>
  <si>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</si>
  <si>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</si>
  <si>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</si>
  <si>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</si>
  <si>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</si>
  <si>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</si>
  <si>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</si>
  <si>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</si>
  <si>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</si>
  <si>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</si>
  <si>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</si>
  <si>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</si>
  <si>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</si>
  <si>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</si>
  <si>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</si>
  <si>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</si>
  <si>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</si>
  <si>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</si>
  <si>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</si>
  <si>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</si>
  <si>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</si>
  <si>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</si>
  <si>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</si>
  <si>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</si>
  <si>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</si>
  <si>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</si>
  <si>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</si>
  <si>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</si>
  <si>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</si>
  <si>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</si>
  <si>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</si>
  <si>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</si>
  <si>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</si>
  <si>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</si>
  <si>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</si>
  <si>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</si>
  <si>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</si>
  <si>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</si>
  <si>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</si>
  <si>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</si>
  <si>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</si>
  <si>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</si>
  <si>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</si>
  <si>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</si>
  <si>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</si>
  <si>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</si>
  <si>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</si>
  <si>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</si>
  <si>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</si>
  <si>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</si>
  <si>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</si>
  <si>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</si>
  <si>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</si>
  <si>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</si>
  <si>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</si>
  <si>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</si>
  <si>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</si>
  <si>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</si>
  <si>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</si>
  <si>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</si>
  <si>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</si>
  <si>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</si>
  <si>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</si>
  <si>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</si>
  <si>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</si>
  <si>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</si>
  <si>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</si>
  <si>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</si>
  <si>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</si>
  <si>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</si>
  <si>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</si>
  <si>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</si>
  <si>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</si>
  <si>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</si>
  <si>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</si>
  <si>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</si>
  <si>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</si>
  <si>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</si>
  <si>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</si>
  <si>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</si>
  <si>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</si>
  <si>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</si>
  <si>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</si>
  <si>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</si>
  <si>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</si>
  <si>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</si>
  <si>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</si>
  <si>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</si>
  <si>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</si>
  <si>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</si>
  <si>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</si>
  <si>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</si>
  <si>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</si>
  <si>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</si>
  <si>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</si>
  <si>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</si>
  <si>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</si>
  <si>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</si>
  <si>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</si>
  <si>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</si>
  <si>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</si>
  <si>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</si>
  <si>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</si>
  <si>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</si>
  <si>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</si>
  <si>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</si>
  <si>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</si>
  <si>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</si>
  <si>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</si>
  <si>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</si>
  <si>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</si>
  <si>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</si>
  <si>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</si>
  <si>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</si>
  <si>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</si>
  <si>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</si>
  <si>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</si>
  <si>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</si>
  <si>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</si>
  <si>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</si>
  <si>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</si>
  <si>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</si>
  <si>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</si>
  <si>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</si>
  <si>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</si>
  <si>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</si>
  <si>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</si>
  <si>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</si>
  <si>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</si>
  <si>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</si>
  <si>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</si>
  <si>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</si>
  <si>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</si>
  <si>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</si>
  <si>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</si>
  <si>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</si>
  <si>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</si>
  <si>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</si>
  <si>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</si>
  <si>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</si>
  <si>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</si>
  <si>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</si>
  <si>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</si>
  <si>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</si>
  <si>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</si>
  <si>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</si>
  <si>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</si>
  <si>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</si>
  <si>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</si>
  <si>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</si>
  <si>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</si>
  <si>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</si>
  <si>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</si>
  <si>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</si>
  <si>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</si>
  <si>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</si>
  <si>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</si>
  <si>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</si>
  <si>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</si>
  <si>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</si>
  <si>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</si>
  <si>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</si>
  <si>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</si>
  <si>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</si>
  <si>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</si>
  <si>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</si>
  <si>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</si>
  <si>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</si>
  <si>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</si>
  <si>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</si>
  <si>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</si>
  <si>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</si>
  <si>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</si>
  <si>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</si>
  <si>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</si>
  <si>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</si>
  <si>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</si>
  <si>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</si>
  <si>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</si>
  <si>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</si>
  <si>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</si>
  <si>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</si>
  <si>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</si>
  <si>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</si>
  <si>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</si>
  <si>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</si>
  <si>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</si>
  <si>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</si>
  <si>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</si>
  <si>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</si>
  <si>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</si>
  <si>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</si>
  <si>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</si>
  <si>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</si>
  <si>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</si>
  <si>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</si>
  <si>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</si>
  <si>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</si>
  <si>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</si>
  <si>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</si>
  <si>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</si>
  <si>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</si>
  <si>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</si>
  <si>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</si>
  <si>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</si>
  <si>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</si>
  <si>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</si>
  <si>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</si>
  <si>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</si>
  <si>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</si>
  <si>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</si>
  <si>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</si>
  <si>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</si>
  <si>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</si>
  <si>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</si>
  <si>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</si>
  <si>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</si>
  <si>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</si>
  <si>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</si>
  <si>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</si>
  <si>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</si>
  <si>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</si>
  <si>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</si>
  <si>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</si>
  <si>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</si>
  <si>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</si>
  <si>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</si>
  <si>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</si>
  <si>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</si>
  <si>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</si>
  <si>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</si>
  <si>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</si>
  <si>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</si>
  <si>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</si>
  <si>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</si>
  <si>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</si>
  <si>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</si>
  <si>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</si>
  <si>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</si>
  <si>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</si>
  <si>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</si>
  <si>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</si>
  <si>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</si>
  <si>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</si>
  <si>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</si>
  <si>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</si>
  <si>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</si>
  <si>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</si>
  <si>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</si>
  <si>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</si>
  <si>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</si>
  <si>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</si>
  <si>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</si>
  <si>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</si>
  <si>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</si>
  <si>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</si>
  <si>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</si>
  <si>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</si>
  <si>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</si>
  <si>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</si>
  <si>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</si>
  <si>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</si>
  <si>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</si>
  <si>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</si>
  <si>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</si>
  <si>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</si>
  <si>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</si>
  <si>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</si>
  <si>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</si>
  <si>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</si>
  <si>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</si>
  <si>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</si>
  <si>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</si>
  <si>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</si>
  <si>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</si>
  <si>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</si>
  <si>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</si>
  <si>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</si>
  <si>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</si>
  <si>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</si>
  <si>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</si>
  <si>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</si>
  <si>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</si>
  <si>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</si>
  <si>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</si>
  <si>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</si>
  <si>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</si>
  <si>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</si>
  <si>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</si>
  <si>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</si>
  <si>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</si>
  <si>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</si>
  <si>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</si>
  <si>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</si>
  <si>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</si>
  <si>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</si>
  <si>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</si>
  <si>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</si>
  <si>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</si>
  <si>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</si>
  <si>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</si>
  <si>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</si>
  <si>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</si>
  <si>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</si>
  <si>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</si>
  <si>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</si>
  <si>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</si>
  <si>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</si>
  <si>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</si>
  <si>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</si>
  <si>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</si>
  <si>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</si>
  <si>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</si>
  <si>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</si>
  <si>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</si>
  <si>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</si>
  <si>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</si>
  <si>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</si>
  <si>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</si>
  <si>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</si>
  <si>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</si>
  <si>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</si>
  <si>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</si>
  <si>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</si>
  <si>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</si>
  <si>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</si>
  <si>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</si>
  <si>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</si>
  <si>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</si>
  <si>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</si>
  <si>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</si>
  <si>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</si>
  <si>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</si>
  <si>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</si>
  <si>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</si>
  <si>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</si>
  <si>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</si>
  <si>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</si>
  <si>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</si>
  <si>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</si>
  <si>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</si>
  <si>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</si>
  <si>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</si>
  <si>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</si>
  <si>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</si>
  <si>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</si>
  <si>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</si>
  <si>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</si>
  <si>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</si>
  <si>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</si>
  <si>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</si>
  <si>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</si>
  <si>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</si>
  <si>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</si>
  <si>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</si>
  <si>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</si>
  <si>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</si>
  <si>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</si>
  <si>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</si>
  <si>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</si>
  <si>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</si>
  <si>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</si>
  <si>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</si>
  <si>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</si>
  <si>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</si>
  <si>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</si>
  <si>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</si>
  <si>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</si>
  <si>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</si>
  <si>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</si>
  <si>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</si>
  <si>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</si>
  <si>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</si>
  <si>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</si>
  <si>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</si>
  <si>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</si>
  <si>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</si>
  <si>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</si>
  <si>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</si>
  <si>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</si>
  <si>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</si>
  <si>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</si>
  <si>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</si>
  <si>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</si>
  <si>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</si>
  <si>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</si>
  <si>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</si>
  <si>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</si>
  <si>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</si>
  <si>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</si>
  <si>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</si>
  <si>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</si>
  <si>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</si>
  <si>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</si>
  <si>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</si>
  <si>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</si>
  <si>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</si>
  <si>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</si>
  <si>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</si>
  <si>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</si>
  <si>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</si>
  <si>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</si>
  <si>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</si>
  <si>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</si>
  <si>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</si>
  <si>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</si>
  <si>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</si>
  <si>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</si>
  <si>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</si>
  <si>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</si>
  <si>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</si>
  <si>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</si>
  <si>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</si>
  <si>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</si>
  <si>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</si>
  <si>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</si>
  <si>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</si>
  <si>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</si>
  <si>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</si>
  <si>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</si>
  <si>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</si>
  <si>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</si>
  <si>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</si>
  <si>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</si>
  <si>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</si>
  <si>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</si>
  <si>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</si>
  <si>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</si>
  <si>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</si>
  <si>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</si>
  <si>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</si>
  <si>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</si>
  <si>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</si>
  <si>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</si>
  <si>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</si>
  <si>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</si>
  <si>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</si>
  <si>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</si>
  <si>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</si>
  <si>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</si>
  <si>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</si>
  <si>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</si>
  <si>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</si>
  <si>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</si>
  <si>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</si>
  <si>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</si>
  <si>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</si>
  <si>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</si>
  <si>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</si>
  <si>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</si>
  <si>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</si>
  <si>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</si>
  <si>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</si>
  <si>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</si>
  <si>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</si>
  <si>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</si>
  <si>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</si>
  <si>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</si>
  <si>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</si>
  <si>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</si>
  <si>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</si>
  <si>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</si>
  <si>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</si>
  <si>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</si>
  <si>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</si>
  <si>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</si>
  <si>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</si>
  <si>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</si>
  <si>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</si>
  <si>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</si>
  <si>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</si>
  <si>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</si>
  <si>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</si>
  <si>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</si>
  <si>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</si>
  <si>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</si>
  <si>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</si>
  <si>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</si>
  <si>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</si>
  <si>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</si>
  <si>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</si>
  <si>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</si>
  <si>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</si>
  <si>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</si>
  <si>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</si>
  <si>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</si>
  <si>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</si>
  <si>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</si>
  <si>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</si>
  <si>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</si>
  <si>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</si>
  <si>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</si>
  <si>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</si>
  <si>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</si>
  <si>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</si>
  <si>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</si>
  <si>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</si>
  <si>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</si>
  <si>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</si>
  <si>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</si>
  <si>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</si>
  <si>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</si>
  <si>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</si>
  <si>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</si>
  <si>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</si>
  <si>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</si>
  <si>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</si>
  <si>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</si>
  <si>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</si>
  <si>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</si>
  <si>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</si>
  <si>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</si>
  <si>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</si>
  <si>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</si>
  <si>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</si>
  <si>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</si>
  <si>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</si>
  <si>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</si>
  <si>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</si>
  <si>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</si>
  <si>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</si>
  <si>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</si>
  <si>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</si>
  <si>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</si>
  <si>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</si>
  <si>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</si>
  <si>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</si>
  <si>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</si>
  <si>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</si>
  <si>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</si>
  <si>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</si>
  <si>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</si>
  <si>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</si>
  <si>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</si>
  <si>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</si>
  <si>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</si>
  <si>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</si>
  <si>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</si>
  <si>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</si>
  <si>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</si>
  <si>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</si>
  <si>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</si>
  <si>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</si>
  <si>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</si>
  <si>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</si>
  <si>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</si>
  <si>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</si>
  <si>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</si>
  <si>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</si>
  <si>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</si>
  <si>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</si>
  <si>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</si>
  <si>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</si>
  <si>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</si>
  <si>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</si>
  <si>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</si>
  <si>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</si>
  <si>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</si>
  <si>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</si>
  <si>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</si>
  <si>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</si>
  <si>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</si>
  <si>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</si>
  <si>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</si>
  <si>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</si>
  <si>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</si>
  <si>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</si>
  <si>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</si>
  <si>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</si>
  <si>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</si>
  <si>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</si>
  <si>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</si>
  <si>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</si>
  <si>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</si>
  <si>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</si>
  <si>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</si>
  <si>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</si>
  <si>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</si>
  <si>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</si>
  <si>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</si>
  <si>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</si>
  <si>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</si>
  <si>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</si>
  <si>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</si>
  <si>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</si>
  <si>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</si>
  <si>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</si>
  <si>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</si>
  <si>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</si>
  <si>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</si>
  <si>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</si>
  <si>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</si>
  <si>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</si>
  <si>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</si>
  <si>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</si>
  <si>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</si>
  <si>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</si>
  <si>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</si>
  <si>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</si>
  <si>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</si>
  <si>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</si>
  <si>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</si>
  <si>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</si>
  <si>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</si>
  <si>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</si>
  <si>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</si>
  <si>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</si>
  <si>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</si>
  <si>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</si>
  <si>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</si>
  <si>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</si>
  <si>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</si>
  <si>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</si>
  <si>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</si>
  <si>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</si>
  <si>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</si>
  <si>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</si>
  <si>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</si>
  <si>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</si>
  <si>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</si>
  <si>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</si>
  <si>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</si>
  <si>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</si>
  <si>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</si>
  <si>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</si>
  <si>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</si>
  <si>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</si>
  <si>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</si>
  <si>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</si>
  <si>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</si>
  <si>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</si>
  <si>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</si>
  <si>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</si>
  <si>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</si>
  <si>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</si>
  <si>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</si>
  <si>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</si>
  <si>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</si>
  <si>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</si>
  <si>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</si>
  <si>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</si>
  <si>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</si>
  <si>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</si>
  <si>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</si>
  <si>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</si>
  <si>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</si>
  <si>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</si>
  <si>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</si>
  <si>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</si>
  <si>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</si>
  <si>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</si>
  <si>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</si>
  <si>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</si>
  <si>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</si>
  <si>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</si>
  <si>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</si>
  <si>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</si>
  <si>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</si>
  <si>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</si>
  <si>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</si>
  <si>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</si>
  <si>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</si>
  <si>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</si>
  <si>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</si>
  <si>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</si>
  <si>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</si>
  <si>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</si>
  <si>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</si>
  <si>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</si>
  <si>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</si>
  <si>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</si>
  <si>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</si>
  <si>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</si>
  <si>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</si>
  <si>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</si>
  <si>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</si>
  <si>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</si>
  <si>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</si>
  <si>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</si>
  <si>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</si>
  <si>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</si>
  <si>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</si>
  <si>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</si>
  <si>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</si>
  <si>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</si>
  <si>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</si>
  <si>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</si>
  <si>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</si>
  <si>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</si>
  <si>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</si>
  <si>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</si>
  <si>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</si>
  <si>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</si>
  <si>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</si>
  <si>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</si>
  <si>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</si>
  <si>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</si>
  <si>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</si>
  <si>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</si>
  <si>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</si>
  <si>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</si>
  <si>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</si>
  <si>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</si>
  <si>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</si>
  <si>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</si>
  <si>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</si>
  <si>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</si>
  <si>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</si>
  <si>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</si>
  <si>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</si>
  <si>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</si>
  <si>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</si>
  <si>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</si>
  <si>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</si>
  <si>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</si>
  <si>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</si>
  <si>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</si>
  <si>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</si>
  <si>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</si>
  <si>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</si>
  <si>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</si>
  <si>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</si>
  <si>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</si>
  <si>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</si>
  <si>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</si>
  <si>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</si>
  <si>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</si>
  <si>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</si>
  <si>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</si>
  <si>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</si>
  <si>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</si>
  <si>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</si>
  <si>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</si>
  <si>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</si>
  <si>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</si>
  <si>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</si>
  <si>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</si>
  <si>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</si>
  <si>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</si>
  <si>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</si>
  <si>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</si>
  <si>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</si>
  <si>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</si>
  <si>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</si>
  <si>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</si>
  <si>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</si>
  <si>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</si>
  <si>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</si>
  <si>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</si>
  <si>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</si>
  <si>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</si>
  <si>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</si>
  <si>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</si>
  <si>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</si>
  <si>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</si>
  <si>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</si>
  <si>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</si>
  <si>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</si>
  <si>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</si>
  <si>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</si>
  <si>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</si>
  <si>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</si>
  <si>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</si>
  <si>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</si>
  <si>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</si>
  <si>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</si>
  <si>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</si>
  <si>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</si>
  <si>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</si>
  <si>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</si>
  <si>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</si>
  <si>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</si>
  <si>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</si>
  <si>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</si>
  <si>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</si>
  <si>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</si>
  <si>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</si>
  <si>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</si>
  <si>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</si>
  <si>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</si>
  <si>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</si>
  <si>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</si>
  <si>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</si>
  <si>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</si>
  <si>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</si>
  <si>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</si>
  <si>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</si>
  <si>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</si>
  <si>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</si>
  <si>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</si>
  <si>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</si>
  <si>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</si>
  <si>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</si>
  <si>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</si>
  <si>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</si>
  <si>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</si>
  <si>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</si>
  <si>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</si>
  <si>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</si>
  <si>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</si>
  <si>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</si>
  <si>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</si>
  <si>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</si>
  <si>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</si>
  <si>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</si>
  <si>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</si>
  <si>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</si>
  <si>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</si>
  <si>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</si>
  <si>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</si>
  <si>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</si>
  <si>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</si>
  <si>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</si>
  <si>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</si>
  <si>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</si>
  <si>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</si>
  <si>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</si>
  <si>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</si>
  <si>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</si>
  <si>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</si>
  <si>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</si>
  <si>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</si>
  <si>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</si>
  <si>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</si>
  <si>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</si>
  <si>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</si>
  <si>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</si>
  <si>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</si>
  <si>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</si>
  <si>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</si>
  <si>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</si>
  <si>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</si>
  <si>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</si>
  <si>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</si>
  <si>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</si>
  <si>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</si>
  <si>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</si>
  <si>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</si>
  <si>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</si>
  <si>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</si>
  <si>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</si>
  <si>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</si>
  <si>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</si>
  <si>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</si>
  <si>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</si>
  <si>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</si>
  <si>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</si>
  <si>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</si>
  <si>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</si>
  <si>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</si>
  <si>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</si>
  <si>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</si>
  <si>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</si>
  <si>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</si>
  <si>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</si>
  <si>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</si>
  <si>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</si>
  <si>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</si>
  <si>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</si>
  <si>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</si>
  <si>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</si>
  <si>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</si>
  <si>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</si>
  <si>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</si>
  <si>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</si>
  <si>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</si>
  <si>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</si>
  <si>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</si>
  <si>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</si>
  <si>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</si>
  <si>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</si>
  <si>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</si>
  <si>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</si>
  <si>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</si>
  <si>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</si>
  <si>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</si>
  <si>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</si>
  <si>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</si>
  <si>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</si>
  <si>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</si>
  <si>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</si>
  <si>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</si>
  <si>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</si>
  <si>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</si>
  <si>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</si>
  <si>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</si>
  <si>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</si>
  <si>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</si>
  <si>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</si>
  <si>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</si>
  <si>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</si>
  <si>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</si>
  <si>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</si>
  <si>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</si>
  <si>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</si>
  <si>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</si>
  <si>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</si>
  <si>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</si>
  <si>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</si>
  <si>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</si>
  <si>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</si>
  <si>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</si>
  <si>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</si>
  <si>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</si>
  <si>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</si>
  <si>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</si>
  <si>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</si>
  <si>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</si>
  <si>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</si>
  <si>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</si>
  <si>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</si>
  <si>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</si>
  <si>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</si>
  <si>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</si>
  <si>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</si>
  <si>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</si>
  <si>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</si>
  <si>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</si>
  <si>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</si>
  <si>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</si>
  <si>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</si>
  <si>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</si>
  <si>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</si>
  <si>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</si>
  <si>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</si>
  <si>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</si>
  <si>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</si>
  <si>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</si>
  <si>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</si>
  <si>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</si>
  <si>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</si>
  <si>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</si>
  <si>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</si>
  <si>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</si>
  <si>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</si>
  <si>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</si>
  <si>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</si>
  <si>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</si>
  <si>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</si>
  <si>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</si>
  <si>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</si>
  <si>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</si>
  <si>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</si>
  <si>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</si>
  <si>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</si>
  <si>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</si>
  <si>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</si>
  <si>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</si>
  <si>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</si>
  <si>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</si>
  <si>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</si>
  <si>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</si>
  <si>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</si>
  <si>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</si>
  <si>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</si>
  <si>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</si>
  <si>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</si>
  <si>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</si>
  <si>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</si>
  <si>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</si>
  <si>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</si>
  <si>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</si>
  <si>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</si>
  <si>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</si>
  <si>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</si>
  <si>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</si>
  <si>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</si>
  <si>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</si>
  <si>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</si>
  <si>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</si>
  <si>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</si>
  <si>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</si>
  <si>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</si>
  <si>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</si>
  <si>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</si>
  <si>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</si>
  <si>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</si>
  <si>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</si>
  <si>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</si>
  <si>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</si>
  <si>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</si>
  <si>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</si>
  <si>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</si>
  <si>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</si>
  <si>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</si>
  <si>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</si>
  <si>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</si>
  <si>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</si>
  <si>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</si>
  <si>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</si>
  <si>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</si>
  <si>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</si>
  <si>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</si>
  <si>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</si>
  <si>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</si>
  <si>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</si>
  <si>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</si>
  <si>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</si>
  <si>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</si>
  <si>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</si>
  <si>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</si>
  <si>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</si>
  <si>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</si>
  <si>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</si>
  <si>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</si>
  <si>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</si>
  <si>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</si>
  <si>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</si>
  <si>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</si>
  <si>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</si>
  <si>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</si>
  <si>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</si>
  <si>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</si>
  <si>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</si>
  <si>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</si>
  <si>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</si>
  <si>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</si>
  <si>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</si>
  <si>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</si>
  <si>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</si>
  <si>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</si>
  <si>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</si>
  <si>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</si>
  <si>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</si>
  <si>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</si>
  <si>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</si>
  <si>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</si>
  <si>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</si>
  <si>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</si>
  <si>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</si>
  <si>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</si>
  <si>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</si>
  <si>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</si>
  <si>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</si>
  <si>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</si>
  <si>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</si>
  <si>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</si>
  <si>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</si>
  <si>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</si>
  <si>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</si>
  <si>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</si>
  <si>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</si>
  <si>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</si>
  <si>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</si>
  <si>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</si>
  <si>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</si>
  <si>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</si>
  <si>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</si>
  <si>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</si>
  <si>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</si>
  <si>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</si>
  <si>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</si>
  <si>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</si>
  <si>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</si>
  <si>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</si>
  <si>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</si>
  <si>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</si>
  <si>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</si>
  <si>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</si>
  <si>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</si>
  <si>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</si>
  <si>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</si>
  <si>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</si>
  <si>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</si>
  <si>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</si>
  <si>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</si>
  <si>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</si>
  <si>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</si>
  <si>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</si>
  <si>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</si>
  <si>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</si>
  <si>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</si>
  <si>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</si>
  <si>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</si>
  <si>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</si>
  <si>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</si>
  <si>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</si>
  <si>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</si>
  <si>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</si>
  <si>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</si>
  <si>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</si>
  <si>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</si>
  <si>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</si>
  <si>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</si>
  <si>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</si>
  <si>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</si>
  <si>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</si>
  <si>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</si>
  <si>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</si>
  <si>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</si>
  <si>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</si>
  <si>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</si>
  <si>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</si>
  <si>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</si>
  <si>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</si>
  <si>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</si>
  <si>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</si>
  <si>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</si>
  <si>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</si>
  <si>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</si>
  <si>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</si>
  <si>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</si>
  <si>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</si>
  <si>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</si>
  <si>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</si>
  <si>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</si>
  <si>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</si>
  <si>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</si>
  <si>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</si>
  <si>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</si>
  <si>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</si>
  <si>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</si>
  <si>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</si>
  <si>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</si>
  <si>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</si>
  <si>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</si>
  <si>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</si>
  <si>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</si>
  <si>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</si>
  <si>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</si>
  <si>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</si>
  <si>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</si>
  <si>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</si>
  <si>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</si>
  <si>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</si>
  <si>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</si>
  <si>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</si>
  <si>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</si>
  <si>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</si>
  <si>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</si>
  <si>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</si>
  <si>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</si>
  <si>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</si>
  <si>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</si>
  <si>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</si>
  <si>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</si>
  <si>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</si>
  <si>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</si>
  <si>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</si>
  <si>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</si>
  <si>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</si>
  <si>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</si>
  <si>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</si>
  <si>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</si>
  <si>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</si>
  <si>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</si>
  <si>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</si>
  <si>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</si>
  <si>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</si>
  <si>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</si>
  <si>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</si>
  <si>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</si>
  <si>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</si>
  <si>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</si>
  <si>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</si>
  <si>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</si>
  <si>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</si>
  <si>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</si>
  <si>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</si>
  <si>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</si>
  <si>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</si>
  <si>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</si>
  <si>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</si>
  <si>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</si>
  <si>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</si>
  <si>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</si>
  <si>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</si>
  <si>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</si>
  <si>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</si>
  <si>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</si>
  <si>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</si>
  <si>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</si>
  <si>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</si>
  <si>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</si>
  <si>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</si>
  <si>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</si>
  <si>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</si>
  <si>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</si>
  <si>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</si>
  <si>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</si>
  <si>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</si>
  <si>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</si>
  <si>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</si>
  <si>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</si>
  <si>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</si>
  <si>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</si>
  <si>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</si>
  <si>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</si>
  <si>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</si>
  <si>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</si>
  <si>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</si>
  <si>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</si>
  <si>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</si>
  <si>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</si>
  <si>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</si>
  <si>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</si>
  <si>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</si>
  <si>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</si>
  <si>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</si>
  <si>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</si>
  <si>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</si>
  <si>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</si>
  <si>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</si>
  <si>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</si>
  <si>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</si>
  <si>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</si>
  <si>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</si>
  <si>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</si>
  <si>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</si>
  <si>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</si>
  <si>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</si>
  <si>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</si>
  <si>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</si>
  <si>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</si>
  <si>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</si>
  <si>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</si>
  <si>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</si>
  <si>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</si>
  <si>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</si>
  <si>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</si>
  <si>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</si>
  <si>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</si>
  <si>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</si>
  <si>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</si>
  <si>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</si>
  <si>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</si>
  <si>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</si>
  <si>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</si>
  <si>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</si>
  <si>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</si>
  <si>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</si>
  <si>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</si>
  <si>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</si>
  <si>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</si>
  <si>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</si>
  <si>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</si>
  <si>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</si>
  <si>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</si>
  <si>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</si>
  <si>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</si>
  <si>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</si>
  <si>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</si>
  <si>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</si>
  <si>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</si>
  <si>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</si>
  <si>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</si>
  <si>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</si>
  <si>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</si>
  <si>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</si>
  <si>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</si>
  <si>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</si>
  <si>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</si>
  <si>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</si>
  <si>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</si>
  <si>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</si>
  <si>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</si>
  <si>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</si>
  <si>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</si>
  <si>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</si>
  <si>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</si>
  <si>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</si>
  <si>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</si>
  <si>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</si>
  <si>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</si>
  <si>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</si>
  <si>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</si>
  <si>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</si>
  <si>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</si>
  <si>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</si>
  <si>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</si>
  <si>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</si>
  <si>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</si>
  <si>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</si>
  <si>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</si>
  <si>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</si>
  <si>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</si>
  <si>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</si>
  <si>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</si>
  <si>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</si>
  <si>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</si>
  <si>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</si>
  <si>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</si>
  <si>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</si>
  <si>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</si>
  <si>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</si>
  <si>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</si>
  <si>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</si>
  <si>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</si>
  <si>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</si>
  <si>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</si>
  <si>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</si>
  <si>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</si>
  <si>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</si>
  <si>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</si>
  <si>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</si>
  <si>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</si>
  <si>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</si>
  <si>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</si>
  <si>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</si>
  <si>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</si>
  <si>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</si>
  <si>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</si>
  <si>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</si>
  <si>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</si>
  <si>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</si>
  <si>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</si>
  <si>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</si>
  <si>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</si>
  <si>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</si>
  <si>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</si>
  <si>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</si>
  <si>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</si>
  <si>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</si>
  <si>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</si>
  <si>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</si>
  <si>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</si>
  <si>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</si>
  <si>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</si>
  <si>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</si>
  <si>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</si>
  <si>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</si>
  <si>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</si>
  <si>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</si>
  <si>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</si>
  <si>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</si>
  <si>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</si>
  <si>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</si>
  <si>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</si>
  <si>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</si>
  <si>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</si>
  <si>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</si>
  <si>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</si>
  <si>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</si>
  <si>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</si>
  <si>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</si>
  <si>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</si>
  <si>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</si>
  <si>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</si>
  <si>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</si>
  <si>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</si>
  <si>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</si>
  <si>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</si>
  <si>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</si>
  <si>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</si>
  <si>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</si>
  <si>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</si>
  <si>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</si>
  <si>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</si>
  <si>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</si>
  <si>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</si>
  <si>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</si>
  <si>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</si>
  <si>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</si>
  <si>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</si>
  <si>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</si>
  <si>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</si>
  <si>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</si>
  <si>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</si>
  <si>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</si>
  <si>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</si>
  <si>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</si>
  <si>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</si>
  <si>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</si>
  <si>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</si>
  <si>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</si>
  <si>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</si>
  <si>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</si>
  <si>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</si>
  <si>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</si>
  <si>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</si>
  <si>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</si>
  <si>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</si>
  <si>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</si>
  <si>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</si>
  <si>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</si>
  <si>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</si>
  <si>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</si>
  <si>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</si>
  <si>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</si>
  <si>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</si>
  <si>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</si>
  <si>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</si>
  <si>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</si>
  <si>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</si>
  <si>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</si>
  <si>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</si>
  <si>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</si>
  <si>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</si>
  <si>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</si>
  <si>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</si>
  <si>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</si>
  <si>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</si>
  <si>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</si>
  <si>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</si>
  <si>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</si>
  <si>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</si>
  <si>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</si>
  <si>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</si>
  <si>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</si>
  <si>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</si>
  <si>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</si>
  <si>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</si>
  <si>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</si>
  <si>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</si>
  <si>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</si>
  <si>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</si>
  <si>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</si>
  <si>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</si>
  <si>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</si>
  <si>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</si>
  <si>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</si>
  <si>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</si>
  <si>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</si>
  <si>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</si>
  <si>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</si>
  <si>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</si>
  <si>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</si>
  <si>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</si>
  <si>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</si>
  <si>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</si>
  <si>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</si>
  <si>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</si>
  <si>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</si>
  <si>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</si>
  <si>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</si>
  <si>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</si>
  <si>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</si>
  <si>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</si>
  <si>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</si>
  <si>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</si>
  <si>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</si>
  <si>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</si>
  <si>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</si>
  <si>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</si>
  <si>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</si>
  <si>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</si>
  <si>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</si>
  <si>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</si>
  <si>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</si>
  <si>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</si>
  <si>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</si>
  <si>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</si>
  <si>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</si>
  <si>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</si>
  <si>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</si>
  <si>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</si>
  <si>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</si>
  <si>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</si>
  <si>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</si>
  <si>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</si>
  <si>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</si>
  <si>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</si>
  <si>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</si>
  <si>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</si>
  <si>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</si>
  <si>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</si>
  <si>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</si>
  <si>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</si>
  <si>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</si>
  <si>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</si>
  <si>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</si>
  <si>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</si>
  <si>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</si>
  <si>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</si>
  <si>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</si>
  <si>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</si>
  <si>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</si>
  <si>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</si>
  <si>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</si>
  <si>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</si>
  <si>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</si>
  <si>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</si>
  <si>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</si>
  <si>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</si>
  <si>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</si>
  <si>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</si>
  <si>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</si>
  <si>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</si>
  <si>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</si>
  <si>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</si>
  <si>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</si>
  <si>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</si>
  <si>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</si>
  <si>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</si>
  <si>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</si>
  <si>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</si>
  <si>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</si>
  <si>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</si>
  <si>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</si>
  <si>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</si>
  <si>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</si>
  <si>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</si>
  <si>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</si>
  <si>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</si>
  <si>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</si>
  <si>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</si>
  <si>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</si>
  <si>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</si>
  <si>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</si>
  <si>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</si>
  <si>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</si>
  <si>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</si>
  <si>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</si>
  <si>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</si>
  <si>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</si>
  <si>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</si>
  <si>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</si>
  <si>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</si>
  <si>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</si>
  <si>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</si>
  <si>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</si>
  <si>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</si>
  <si>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</si>
  <si>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</si>
  <si>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</si>
  <si>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</si>
  <si>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</si>
  <si>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</si>
  <si>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</si>
  <si>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</si>
  <si>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</si>
  <si>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</si>
  <si>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</si>
  <si>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</si>
  <si>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</si>
  <si>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</si>
  <si>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</si>
  <si>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</si>
  <si>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</si>
  <si>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</si>
  <si>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</si>
  <si>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</si>
  <si>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</si>
  <si>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</si>
  <si>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</si>
  <si>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</si>
  <si>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</si>
  <si>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</si>
  <si>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</si>
  <si>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</si>
  <si>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</si>
  <si>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</si>
  <si>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</si>
  <si>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</si>
  <si>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</si>
  <si>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</si>
  <si>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</si>
  <si>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</si>
  <si>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</si>
  <si>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</si>
  <si>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</si>
  <si>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</si>
  <si>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</si>
  <si>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</si>
  <si>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</si>
  <si>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</si>
  <si>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</si>
  <si>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</si>
  <si>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</si>
  <si>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</si>
  <si>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</si>
  <si>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</si>
  <si>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</si>
  <si>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</si>
  <si>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</si>
  <si>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</si>
  <si>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</si>
  <si>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</si>
  <si>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</si>
  <si>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</si>
  <si>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</si>
  <si>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</si>
  <si>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</si>
  <si>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</si>
  <si>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</si>
  <si>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</si>
  <si>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</si>
  <si>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</si>
  <si>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</si>
  <si>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</si>
  <si>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</si>
  <si>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</si>
  <si>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</si>
  <si>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</si>
  <si>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</si>
  <si>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</si>
  <si>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</si>
  <si>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</si>
  <si>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</si>
  <si>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</si>
  <si>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</si>
  <si>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</si>
  <si>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</si>
  <si>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</si>
  <si>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</si>
  <si>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</si>
  <si>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</si>
  <si>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</si>
  <si>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</si>
  <si>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</si>
  <si>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</si>
  <si>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</si>
  <si>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</si>
  <si>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</si>
  <si>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</si>
  <si>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</si>
  <si>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</si>
  <si>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</si>
  <si>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</si>
  <si>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</si>
  <si>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</si>
  <si>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</si>
  <si>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</si>
  <si>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</si>
  <si>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</si>
  <si>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</si>
  <si>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</si>
  <si>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</si>
  <si>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</si>
  <si>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</si>
  <si>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</si>
  <si>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</si>
  <si>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</si>
  <si>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</si>
  <si>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</si>
  <si>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</si>
  <si>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</si>
  <si>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</si>
  <si>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</si>
  <si>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</si>
  <si>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</si>
  <si>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</si>
  <si>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</si>
  <si>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</si>
  <si>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</si>
  <si>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</si>
  <si>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</si>
  <si>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</si>
  <si>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</si>
  <si>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</si>
  <si>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</si>
  <si>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</si>
  <si>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</si>
  <si>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</si>
  <si>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</si>
  <si>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</si>
  <si>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</si>
  <si>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</si>
  <si>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</si>
  <si>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</si>
  <si>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</si>
  <si>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</si>
  <si>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</si>
  <si>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</si>
  <si>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</si>
  <si>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</si>
  <si>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</si>
  <si>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</si>
  <si>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</si>
  <si>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</si>
  <si>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</si>
  <si>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</si>
  <si>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</si>
  <si>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</si>
  <si>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</si>
  <si>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</si>
  <si>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</si>
  <si>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</si>
  <si>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</si>
  <si>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</si>
  <si>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</si>
  <si>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</si>
  <si>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</si>
  <si>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</si>
  <si>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</si>
  <si>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</si>
  <si>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</si>
  <si>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</si>
  <si>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</si>
  <si>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</si>
  <si>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</si>
  <si>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</si>
  <si>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</si>
  <si>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</si>
  <si>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</si>
  <si>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</si>
  <si>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</si>
  <si>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</si>
  <si>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</si>
  <si>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</si>
  <si>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</si>
  <si>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</si>
  <si>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</si>
  <si>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</si>
  <si>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</si>
  <si>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</si>
  <si>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</si>
  <si>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</si>
  <si>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</si>
  <si>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</si>
  <si>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</si>
  <si>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</si>
  <si>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</si>
  <si>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</si>
  <si>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</si>
  <si>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</si>
  <si>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</si>
  <si>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</si>
  <si>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</si>
  <si>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</si>
  <si>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</si>
  <si>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</si>
  <si>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</si>
  <si>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</si>
  <si>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</si>
  <si>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</si>
  <si>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</si>
  <si>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</si>
  <si>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</si>
  <si>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</si>
  <si>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</si>
  <si>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</si>
  <si>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</si>
  <si>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</si>
  <si>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</si>
  <si>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</si>
  <si>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</si>
  <si>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</si>
  <si>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</si>
  <si>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</si>
  <si>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</si>
  <si>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</si>
  <si>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</si>
  <si>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</si>
  <si>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</si>
  <si>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</si>
  <si>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</si>
  <si>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</si>
  <si>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</si>
  <si>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</si>
  <si>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</si>
  <si>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</si>
  <si>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</si>
  <si>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</si>
  <si>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</si>
  <si>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</si>
  <si>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</si>
  <si>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</si>
  <si>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</si>
  <si>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</si>
  <si>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</si>
  <si>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</si>
  <si>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</si>
  <si>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</si>
  <si>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</si>
  <si>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</si>
  <si>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</si>
  <si>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</si>
  <si>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</si>
  <si>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</si>
  <si>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</si>
  <si>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</si>
  <si>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</si>
  <si>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</si>
  <si>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</si>
  <si>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</si>
  <si>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</si>
  <si>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</si>
  <si>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</si>
  <si>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</si>
  <si>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</si>
  <si>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</si>
  <si>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</si>
  <si>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</si>
  <si>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</si>
  <si>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</si>
  <si>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</si>
  <si>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</si>
  <si>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</si>
  <si>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</si>
  <si>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</si>
  <si>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</si>
  <si>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</si>
  <si>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</si>
  <si>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</si>
  <si>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</si>
  <si>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</si>
  <si>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</si>
  <si>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</si>
  <si>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</si>
  <si>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</si>
  <si>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</si>
  <si>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</si>
  <si>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</si>
  <si>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</si>
  <si>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</si>
  <si>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</si>
  <si>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</si>
  <si>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</si>
  <si>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</si>
  <si>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</si>
  <si>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</si>
  <si>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</si>
  <si>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</si>
  <si>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</si>
  <si>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</si>
  <si>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</si>
  <si>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</si>
  <si>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</si>
  <si>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</si>
  <si>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</si>
  <si>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</si>
  <si>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</si>
  <si>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</si>
  <si>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</si>
  <si>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</si>
  <si>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</si>
  <si>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</si>
  <si>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</si>
  <si>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</si>
  <si>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</si>
  <si>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</si>
  <si>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</si>
  <si>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</si>
  <si>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</si>
  <si>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</si>
  <si>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</si>
  <si>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</si>
  <si>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</si>
  <si>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</si>
  <si>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</si>
  <si>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</si>
  <si>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</si>
  <si>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</si>
  <si>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</si>
  <si>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</si>
  <si>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</si>
  <si>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</si>
  <si>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</si>
  <si>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</si>
  <si>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</si>
  <si>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</si>
  <si>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</si>
  <si>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</si>
  <si>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</si>
  <si>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</si>
  <si>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</si>
  <si>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</si>
  <si>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</si>
  <si>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</si>
  <si>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</si>
  <si>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</si>
  <si>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</si>
  <si>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</si>
  <si>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</si>
  <si>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</si>
  <si>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</si>
  <si>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</si>
  <si>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</si>
  <si>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</si>
  <si>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</si>
  <si>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</si>
  <si>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</si>
  <si>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</si>
  <si>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</si>
  <si>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</si>
  <si>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</si>
  <si>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</si>
  <si>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</si>
  <si>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</si>
  <si>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</si>
  <si>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</si>
  <si>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</si>
  <si>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</si>
  <si>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</si>
  <si>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</si>
  <si>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</si>
  <si>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</si>
  <si>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</si>
  <si>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</si>
  <si>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</si>
  <si>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</si>
  <si>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</si>
  <si>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</si>
  <si>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</si>
  <si>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</si>
  <si>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</si>
  <si>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</si>
  <si>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</si>
  <si>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</si>
  <si>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</si>
  <si>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</si>
  <si>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</si>
  <si>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</si>
  <si>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</si>
  <si>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</si>
  <si>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</si>
  <si>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</si>
  <si>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</si>
  <si>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</si>
  <si>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</si>
  <si>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</si>
  <si>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</si>
  <si>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</si>
  <si>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</si>
  <si>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</si>
  <si>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</si>
  <si>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</si>
  <si>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</si>
  <si>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</si>
  <si>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</si>
  <si>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</si>
  <si>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</si>
  <si>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</si>
  <si>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</si>
  <si>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</si>
  <si>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</si>
  <si>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</si>
  <si>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</si>
  <si>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</si>
  <si>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</si>
  <si>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</si>
  <si>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</si>
  <si>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</si>
  <si>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</si>
  <si>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</si>
  <si>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</si>
  <si>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</si>
  <si>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</si>
  <si>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</si>
  <si>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</si>
  <si>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</si>
  <si>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</si>
  <si>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</si>
  <si>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</si>
  <si>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</si>
  <si>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</si>
  <si>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</si>
  <si>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</si>
  <si>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</si>
  <si>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</si>
  <si>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</si>
  <si>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</si>
  <si>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</si>
  <si>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</si>
  <si>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</si>
  <si>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</si>
  <si>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</si>
  <si>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</si>
  <si>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</si>
  <si>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</si>
  <si>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</si>
  <si>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</si>
  <si>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</si>
  <si>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</si>
  <si>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</si>
  <si>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</si>
  <si>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</si>
  <si>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</si>
  <si>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</si>
  <si>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</si>
  <si>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</si>
  <si>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</si>
  <si>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</si>
  <si>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</si>
  <si>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</si>
  <si>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</si>
  <si>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</si>
  <si>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</si>
  <si>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</si>
  <si>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</si>
  <si>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</si>
  <si>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</si>
  <si>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</si>
  <si>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</si>
  <si>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</si>
  <si>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</si>
  <si>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</si>
  <si>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</si>
  <si>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</si>
  <si>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</si>
  <si>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</si>
  <si>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</si>
  <si>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</si>
  <si>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</si>
  <si>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</si>
  <si>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</si>
  <si>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</si>
  <si>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</si>
  <si>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</si>
  <si>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</si>
  <si>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</si>
  <si>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</si>
  <si>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</si>
  <si>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</si>
  <si>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</si>
  <si>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</si>
  <si>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</si>
  <si>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</si>
  <si>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</si>
  <si>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</si>
  <si>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</si>
  <si>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</si>
  <si>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</si>
  <si>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</si>
  <si>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</si>
  <si>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</si>
  <si>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</si>
  <si>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</si>
  <si>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</si>
  <si>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</si>
  <si>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</si>
  <si>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</si>
  <si>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</si>
  <si>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</si>
  <si>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</si>
  <si>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</si>
  <si>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</si>
  <si>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</si>
  <si>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</si>
  <si>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</si>
  <si>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</si>
  <si>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</si>
  <si>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</si>
  <si>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</si>
  <si>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</si>
  <si>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</si>
  <si>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</si>
  <si>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</si>
  <si>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</si>
  <si>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</si>
  <si>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</si>
  <si>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</si>
  <si>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</si>
  <si>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</si>
  <si>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</si>
  <si>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</si>
  <si>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</si>
  <si>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</si>
  <si>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</si>
  <si>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</si>
  <si>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</si>
  <si>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</si>
  <si>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</si>
  <si>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</si>
  <si>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</si>
  <si>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</si>
  <si>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</si>
  <si>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</si>
  <si>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</si>
  <si>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</si>
  <si>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</si>
  <si>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</si>
  <si>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</si>
  <si>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</si>
  <si>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</si>
  <si>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</si>
  <si>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</si>
  <si>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</si>
  <si>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</si>
  <si>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</si>
  <si>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</si>
  <si>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</si>
  <si>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</si>
  <si>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</si>
  <si>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</si>
  <si>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</si>
  <si>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</si>
  <si>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</si>
  <si>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</si>
  <si>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</si>
  <si>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</si>
  <si>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</si>
  <si>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</si>
  <si>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</si>
  <si>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</si>
  <si>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</si>
  <si>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</si>
  <si>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</si>
  <si>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</si>
  <si>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</si>
  <si>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</si>
  <si>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</si>
  <si>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</si>
  <si>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</si>
  <si>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</si>
  <si>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</si>
  <si>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</si>
  <si>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</si>
  <si>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</si>
  <si>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</si>
  <si>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</si>
  <si>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</si>
  <si>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</si>
  <si>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</si>
  <si>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</si>
  <si>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</si>
  <si>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</si>
  <si>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</si>
  <si>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</si>
  <si>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</si>
  <si>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</si>
  <si>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</si>
  <si>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</si>
  <si>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</si>
  <si>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</si>
  <si>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</si>
  <si>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</si>
  <si>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</si>
  <si>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</si>
  <si>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</si>
  <si>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</si>
  <si>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</si>
  <si>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</si>
  <si>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</si>
  <si>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</si>
  <si>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</si>
  <si>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</si>
  <si>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</si>
  <si>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</si>
  <si>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</si>
  <si>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</si>
  <si>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</si>
  <si>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</si>
  <si>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</si>
  <si>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</si>
  <si>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</si>
  <si>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</si>
  <si>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</si>
  <si>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</si>
  <si>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</si>
  <si>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</si>
  <si>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</si>
  <si>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</si>
  <si>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</si>
  <si>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</si>
  <si>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</si>
  <si>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</si>
  <si>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</si>
  <si>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</si>
  <si>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</si>
  <si>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</si>
  <si>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</si>
  <si>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</si>
  <si>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</si>
  <si>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</si>
  <si>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</si>
  <si>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</si>
  <si>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</si>
  <si>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</si>
  <si>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</si>
  <si>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</si>
  <si>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</si>
  <si>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</si>
  <si>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</si>
  <si>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</si>
  <si>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</si>
  <si>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</si>
  <si>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</si>
  <si>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</si>
  <si>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</si>
  <si>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</si>
  <si>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</si>
  <si>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</si>
  <si>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</si>
  <si>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</si>
  <si>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</si>
  <si>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</si>
  <si>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</si>
  <si>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</si>
  <si>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</si>
  <si>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</si>
  <si>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</si>
  <si>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</si>
  <si>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</si>
  <si>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</si>
  <si>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</si>
  <si>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</si>
  <si>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</si>
  <si>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</si>
  <si>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</si>
  <si>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</si>
  <si>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</si>
  <si>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</si>
  <si>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</si>
  <si>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</si>
  <si>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</si>
  <si>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</si>
  <si>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</si>
  <si>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</si>
  <si>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</si>
  <si>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</si>
  <si>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</si>
  <si>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</si>
  <si>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</si>
  <si>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</si>
  <si>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</si>
  <si>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</si>
  <si>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</si>
  <si>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</si>
  <si>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</si>
  <si>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</si>
  <si>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</si>
  <si>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</si>
  <si>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</si>
  <si>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</si>
  <si>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</si>
  <si>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</si>
  <si>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</si>
  <si>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</si>
  <si>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</si>
  <si>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</si>
  <si>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</si>
  <si>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</si>
  <si>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</si>
  <si>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</si>
  <si>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</si>
  <si>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</si>
  <si>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</si>
  <si>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</si>
  <si>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</si>
  <si>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</si>
  <si>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</si>
  <si>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</si>
  <si>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</si>
  <si>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</si>
  <si>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</si>
  <si>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</si>
  <si>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</si>
  <si>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</si>
  <si>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</si>
  <si>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</si>
  <si>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</si>
  <si>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</si>
  <si>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</si>
  <si>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</si>
  <si>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</si>
  <si>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</si>
  <si>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</si>
  <si>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</si>
  <si>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</si>
  <si>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</si>
  <si>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</si>
  <si>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</si>
  <si>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</si>
  <si>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</si>
  <si>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</si>
  <si>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</si>
  <si>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</si>
  <si>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</si>
  <si>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</si>
  <si>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</si>
  <si>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</si>
  <si>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</si>
  <si>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</si>
  <si>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</si>
  <si>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</si>
  <si>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</si>
  <si>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</si>
  <si>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</si>
  <si>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</si>
  <si>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</si>
  <si>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</si>
  <si>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</si>
  <si>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</si>
  <si>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</si>
  <si>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</si>
  <si>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</si>
  <si>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</si>
  <si>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</si>
  <si>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</si>
  <si>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</si>
  <si>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</si>
  <si>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</si>
  <si>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</si>
  <si>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</si>
  <si>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</si>
  <si>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</si>
  <si>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</si>
  <si>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</si>
  <si>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</si>
  <si>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</si>
  <si>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</si>
  <si>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</si>
  <si>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</si>
  <si>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</si>
  <si>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</si>
  <si>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</si>
  <si>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</si>
  <si>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</si>
  <si>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</si>
  <si>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</si>
  <si>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</si>
  <si>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</si>
  <si>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</si>
  <si>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</si>
  <si>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</si>
  <si>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</si>
  <si>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</si>
  <si>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</si>
  <si>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</si>
  <si>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</si>
  <si>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</si>
  <si>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</si>
  <si>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</si>
  <si>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</si>
  <si>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</si>
  <si>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</si>
  <si>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</si>
  <si>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</si>
  <si>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</si>
  <si>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</si>
  <si>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</si>
  <si>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</si>
  <si>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</si>
  <si>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</si>
  <si>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</si>
  <si>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</si>
  <si>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</si>
  <si>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</si>
  <si>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</si>
  <si>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</si>
  <si>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</si>
  <si>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</si>
  <si>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</si>
  <si>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</si>
  <si>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</si>
  <si>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</si>
  <si>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</si>
  <si>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</si>
  <si>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</si>
  <si>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</si>
  <si>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</si>
  <si>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</si>
  <si>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</si>
  <si>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</si>
  <si>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</si>
  <si>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</si>
  <si>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</si>
  <si>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</si>
  <si>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</si>
  <si>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</si>
  <si>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</si>
  <si>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</si>
  <si>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</si>
  <si>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</si>
  <si>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</si>
  <si>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</si>
  <si>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</si>
  <si>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</si>
  <si>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</si>
  <si>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</si>
  <si>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</si>
  <si>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</si>
  <si>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</si>
  <si>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</si>
  <si>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</si>
  <si>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</si>
  <si>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</si>
  <si>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</si>
  <si>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</si>
  <si>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</si>
  <si>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</si>
  <si>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</si>
  <si>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</si>
  <si>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</si>
  <si>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</si>
  <si>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</si>
  <si>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</si>
  <si>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</si>
  <si>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</si>
  <si>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</si>
  <si>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</si>
  <si>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</si>
  <si>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</si>
  <si>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</si>
  <si>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</si>
  <si>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</si>
  <si>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</si>
  <si>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</si>
  <si>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</si>
  <si>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</si>
  <si>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</si>
  <si>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</si>
  <si>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</si>
  <si>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</si>
  <si>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</si>
  <si>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</si>
  <si>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</si>
  <si>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</si>
  <si>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</si>
  <si>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</si>
  <si>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</si>
  <si>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</si>
  <si>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</si>
  <si>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</si>
  <si>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</si>
  <si>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</si>
  <si>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</si>
  <si>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</si>
  <si>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</si>
  <si>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</si>
  <si>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</si>
  <si>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</si>
  <si>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</si>
  <si>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</si>
  <si>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</si>
  <si>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</si>
  <si>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</si>
  <si>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</si>
  <si>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</si>
  <si>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</si>
  <si>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</si>
  <si>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</si>
  <si>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</si>
  <si>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</si>
  <si>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</si>
  <si>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</si>
  <si>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</si>
  <si>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</si>
  <si>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</si>
  <si>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</si>
  <si>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</si>
  <si>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</si>
  <si>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</si>
  <si>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</si>
  <si>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</si>
  <si>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</si>
  <si>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</si>
  <si>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</si>
  <si>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</si>
  <si>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</si>
  <si>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</si>
  <si>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</si>
  <si>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</si>
  <si>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</si>
  <si>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</si>
  <si>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</si>
  <si>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</si>
  <si>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</si>
  <si>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</si>
  <si>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</si>
  <si>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</si>
  <si>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</si>
  <si>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</si>
  <si>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</si>
  <si>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</si>
  <si>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</si>
  <si>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</si>
  <si>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</si>
  <si>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</si>
  <si>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</si>
  <si>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</si>
  <si>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</si>
  <si>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</si>
  <si>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</si>
  <si>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</si>
  <si>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</si>
  <si>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</si>
  <si>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</si>
  <si>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</si>
  <si>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</si>
  <si>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</si>
  <si>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</si>
  <si>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</si>
  <si>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</si>
  <si>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</si>
  <si>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</si>
  <si>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</si>
  <si>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</si>
  <si>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</si>
  <si>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</si>
  <si>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</si>
  <si>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</si>
  <si>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</si>
  <si>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</si>
  <si>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</si>
  <si>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</si>
  <si>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</si>
  <si>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</si>
  <si>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</si>
  <si>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</si>
  <si>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</si>
  <si>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</si>
  <si>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</si>
  <si>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</si>
  <si>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</si>
  <si>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</si>
  <si>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</si>
  <si>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</si>
  <si>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</si>
  <si>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</si>
  <si>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</si>
  <si>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</si>
  <si>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</si>
  <si>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</si>
  <si>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</si>
  <si>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</si>
  <si>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</si>
  <si>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</si>
  <si>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</si>
  <si>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</si>
  <si>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</si>
  <si>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</si>
  <si>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</si>
  <si>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</si>
  <si>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</si>
  <si>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</si>
  <si>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</si>
  <si>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</si>
  <si>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</si>
  <si>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</si>
  <si>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</si>
  <si>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</si>
  <si>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</si>
  <si>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</si>
  <si>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</si>
  <si>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</si>
  <si>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</si>
  <si>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</si>
  <si>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</si>
  <si>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</si>
  <si>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</si>
  <si>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</si>
  <si>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</si>
  <si>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</si>
  <si>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</si>
  <si>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</si>
  <si>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</si>
  <si>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</si>
  <si>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</si>
  <si>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</si>
  <si>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</si>
  <si>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</si>
  <si>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</si>
  <si>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</si>
  <si>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</si>
  <si>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</si>
  <si>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</si>
  <si>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</si>
  <si>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</si>
  <si>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</si>
  <si>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</si>
  <si>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</si>
  <si>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</si>
  <si>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</si>
  <si>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</si>
  <si>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</si>
  <si>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</si>
  <si>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</si>
  <si>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</si>
  <si>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</si>
  <si>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</si>
  <si>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</si>
  <si>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</si>
  <si>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</si>
  <si>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</si>
  <si>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</si>
  <si>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</si>
  <si>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</si>
  <si>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</si>
  <si>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</si>
  <si>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</si>
  <si>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</si>
  <si>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</si>
  <si>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</si>
  <si>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</si>
  <si>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</si>
  <si>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</si>
  <si>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</si>
  <si>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</si>
  <si>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</si>
  <si>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</si>
  <si>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</si>
  <si>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</si>
  <si>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</si>
  <si>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</si>
  <si>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</si>
  <si>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</si>
  <si>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</si>
  <si>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</si>
  <si>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</si>
  <si>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</si>
  <si>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</si>
  <si>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</si>
  <si>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</si>
  <si>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</si>
  <si>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</si>
  <si>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</si>
  <si>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</si>
  <si>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</si>
  <si>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</si>
  <si>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</si>
  <si>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</si>
  <si>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</si>
  <si>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</si>
  <si>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</si>
  <si>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</si>
  <si>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</si>
  <si>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</si>
  <si>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</si>
  <si>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</si>
  <si>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</si>
  <si>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</si>
  <si>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</si>
  <si>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</si>
  <si>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</si>
  <si>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</si>
  <si>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</si>
  <si>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</si>
  <si>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</si>
  <si>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</si>
  <si>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</si>
  <si>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</si>
  <si>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</si>
  <si>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</si>
  <si>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</si>
  <si>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</si>
  <si>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</si>
  <si>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</si>
  <si>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</si>
  <si>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</si>
  <si>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</si>
  <si>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</si>
  <si>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</si>
  <si>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</si>
  <si>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</si>
  <si>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</si>
  <si>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</si>
  <si>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</si>
  <si>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</si>
  <si>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</si>
  <si>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</si>
  <si>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</si>
  <si>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</si>
  <si>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</si>
  <si>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</si>
  <si>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</si>
  <si>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</si>
  <si>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</si>
  <si>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</si>
  <si>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</si>
  <si>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</si>
  <si>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</si>
  <si>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</si>
  <si>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</si>
  <si>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</si>
  <si>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</si>
  <si>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</si>
  <si>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</si>
  <si>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</si>
  <si>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</si>
  <si>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</si>
  <si>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</si>
  <si>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</si>
  <si>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</si>
  <si>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</si>
  <si>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</si>
  <si>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</si>
  <si>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</si>
  <si>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</si>
  <si>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</si>
  <si>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</si>
  <si>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</si>
  <si>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</si>
  <si>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</si>
  <si>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</si>
  <si>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</si>
  <si>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</si>
  <si>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</si>
  <si>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</si>
  <si>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</si>
  <si>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</si>
  <si>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</si>
  <si>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</si>
  <si>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</si>
  <si>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</si>
  <si>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</si>
  <si>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</si>
  <si>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</si>
  <si>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</si>
  <si>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</si>
  <si>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</si>
  <si>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</si>
  <si>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</si>
  <si>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</si>
  <si>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</si>
  <si>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</si>
  <si>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</si>
  <si>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</si>
  <si>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</si>
  <si>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</si>
  <si>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</si>
  <si>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</si>
  <si>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</si>
  <si>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</si>
  <si>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</si>
  <si>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</si>
  <si>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</si>
  <si>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</si>
  <si>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</si>
  <si>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</si>
  <si>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</si>
  <si>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</si>
  <si>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</si>
  <si>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</si>
  <si>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</si>
  <si>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</si>
  <si>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</si>
  <si>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</si>
  <si>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</si>
  <si>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</si>
  <si>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</si>
  <si>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</si>
  <si>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</si>
  <si>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</si>
  <si>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</si>
  <si>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</si>
  <si>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</si>
  <si>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</si>
  <si>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</si>
  <si>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</si>
  <si>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</si>
  <si>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</si>
  <si>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</si>
  <si>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</si>
  <si>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</si>
  <si>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</si>
  <si>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</si>
  <si>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</si>
  <si>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</si>
  <si>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</si>
  <si>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</si>
  <si>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</si>
  <si>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</si>
  <si>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</si>
  <si>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</si>
  <si>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</si>
  <si>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</si>
  <si>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</si>
  <si>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</si>
  <si>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</si>
  <si>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</si>
  <si>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</si>
  <si>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</si>
  <si>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</si>
  <si>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</si>
  <si>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</si>
  <si>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</si>
  <si>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</si>
  <si>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</si>
  <si>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</si>
  <si>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</si>
  <si>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</si>
  <si>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</si>
  <si>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</si>
  <si>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</si>
  <si>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</si>
  <si>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</si>
  <si>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</si>
  <si>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</si>
  <si>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</si>
  <si>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</si>
  <si>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</si>
  <si>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</si>
  <si>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</si>
  <si>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</si>
  <si>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</si>
  <si>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</si>
  <si>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</si>
  <si>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</si>
  <si>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</si>
  <si>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</si>
  <si>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</si>
  <si>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</si>
  <si>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</si>
  <si>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</si>
  <si>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</si>
  <si>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</si>
  <si>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</si>
  <si>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</si>
  <si>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</si>
  <si>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</si>
  <si>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</si>
  <si>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</si>
  <si>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</si>
  <si>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</si>
  <si>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</si>
  <si>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</si>
  <si>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</si>
  <si>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</si>
  <si>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</si>
  <si>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</si>
  <si>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</si>
  <si>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</si>
  <si>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</si>
  <si>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</si>
  <si>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</si>
  <si>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</si>
  <si>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</si>
  <si>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</si>
  <si>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</si>
  <si>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</si>
  <si>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</si>
  <si>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</si>
  <si>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</si>
  <si>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</si>
  <si>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</si>
  <si>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</si>
  <si>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</si>
  <si>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</si>
  <si>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</si>
  <si>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</si>
  <si>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</si>
  <si>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</si>
  <si>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</si>
  <si>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</si>
  <si>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</si>
  <si>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</si>
  <si>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</si>
  <si>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</si>
  <si>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</si>
  <si>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</si>
  <si>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</si>
  <si>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</si>
  <si>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</si>
  <si>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</si>
  <si>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</si>
  <si>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</si>
  <si>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</si>
  <si>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</si>
  <si>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</si>
  <si>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</si>
  <si>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</si>
  <si>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</si>
  <si>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</si>
  <si>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</si>
  <si>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</si>
  <si>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</si>
  <si>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</si>
  <si>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</si>
  <si>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</si>
  <si>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</si>
  <si>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</si>
  <si>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</si>
  <si>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</si>
  <si>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</si>
  <si>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</si>
  <si>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</si>
  <si>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</si>
  <si>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</si>
  <si>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</si>
  <si>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</si>
  <si>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</si>
  <si>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</si>
  <si>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</si>
  <si>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</si>
  <si>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</si>
  <si>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</si>
  <si>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</si>
  <si>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</si>
  <si>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</si>
  <si>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</si>
  <si>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</si>
  <si>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</si>
  <si>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</si>
  <si>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</si>
  <si>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</si>
  <si>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</si>
  <si>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</si>
  <si>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</si>
  <si>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</si>
  <si>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</si>
  <si>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</si>
  <si>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</si>
  <si>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</si>
  <si>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</si>
  <si>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</si>
  <si>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</si>
  <si>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</si>
  <si>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</si>
  <si>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</si>
  <si>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</si>
  <si>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</si>
  <si>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</si>
  <si>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</si>
  <si>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</si>
  <si>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</si>
  <si>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</si>
  <si>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</si>
  <si>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</si>
  <si>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</si>
  <si>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</si>
  <si>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</si>
  <si>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</si>
  <si>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</si>
  <si>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</si>
  <si>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</si>
  <si>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</si>
  <si>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</si>
  <si>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</si>
  <si>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</si>
  <si>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</si>
  <si>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</si>
  <si>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</si>
  <si>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</si>
  <si>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</si>
  <si>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</si>
  <si>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</si>
  <si>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</si>
  <si>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</si>
  <si>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</si>
  <si>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</si>
  <si>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</si>
  <si>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</si>
  <si>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</si>
  <si>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</si>
  <si>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</si>
  <si>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</si>
  <si>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</si>
  <si>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</si>
  <si>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</si>
  <si>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</si>
  <si>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</si>
  <si>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</si>
  <si>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</si>
  <si>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</si>
  <si>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</si>
  <si>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</si>
  <si>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</si>
  <si>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</si>
  <si>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</si>
  <si>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</si>
  <si>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</si>
  <si>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</si>
  <si>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</si>
  <si>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</si>
  <si>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</si>
  <si>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</si>
  <si>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</si>
  <si>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</si>
  <si>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</si>
  <si>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</si>
  <si>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</si>
  <si>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</si>
  <si>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</si>
  <si>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</si>
  <si>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</si>
  <si>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</si>
  <si>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</si>
  <si>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</si>
  <si>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</si>
  <si>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</si>
  <si>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</si>
  <si>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</si>
  <si>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</si>
  <si>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</si>
  <si>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</si>
  <si>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</si>
  <si>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</si>
  <si>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</si>
  <si>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</si>
  <si>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</si>
  <si>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</si>
  <si>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</si>
  <si>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</si>
  <si>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</si>
  <si>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</si>
  <si>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</si>
  <si>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</si>
  <si>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</si>
  <si>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</si>
  <si>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</si>
  <si>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</si>
  <si>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</si>
  <si>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</si>
  <si>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</si>
  <si>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</si>
  <si>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</si>
  <si>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</si>
  <si>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</si>
  <si>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</si>
  <si>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</si>
  <si>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</si>
  <si>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</si>
  <si>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</si>
  <si>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</si>
  <si>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</si>
  <si>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</si>
  <si>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</si>
  <si>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</si>
  <si>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</si>
  <si>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</si>
  <si>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</si>
  <si>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</si>
  <si>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</si>
  <si>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</si>
  <si>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</si>
  <si>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</si>
  <si>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</si>
  <si>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</si>
  <si>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</si>
  <si>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</si>
  <si>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</si>
  <si>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</si>
  <si>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</si>
  <si>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</si>
  <si>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</si>
  <si>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</si>
  <si>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</si>
  <si>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</si>
  <si>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</si>
  <si>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</si>
  <si>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</si>
  <si>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</si>
  <si>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</si>
  <si>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</si>
  <si>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</si>
  <si>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</si>
  <si>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</si>
  <si>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</si>
  <si>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</si>
  <si>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</si>
  <si>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</si>
  <si>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</si>
  <si>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</si>
  <si>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</si>
  <si>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</si>
  <si>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</si>
  <si>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</si>
  <si>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</si>
  <si>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</si>
  <si>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</si>
  <si>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</si>
  <si>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</si>
  <si>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</si>
  <si>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</si>
  <si>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</si>
  <si>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</si>
  <si>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</si>
  <si>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</si>
  <si>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</si>
  <si>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</si>
  <si>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</si>
  <si>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</si>
  <si>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</si>
  <si>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</si>
  <si>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</si>
  <si>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</si>
  <si>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</si>
  <si>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</si>
  <si>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</si>
  <si>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</si>
  <si>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</si>
  <si>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</si>
  <si>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</si>
  <si>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</si>
  <si>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</si>
  <si>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</si>
  <si>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</si>
  <si>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</si>
  <si>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</si>
  <si>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</si>
  <si>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</si>
  <si>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</si>
  <si>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</si>
  <si>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</si>
  <si>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</si>
  <si>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</si>
  <si>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</si>
  <si>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</si>
  <si>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</si>
  <si>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</si>
  <si>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</si>
  <si>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</si>
  <si>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</si>
  <si>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</si>
  <si>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</si>
  <si>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</si>
  <si>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</si>
  <si>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</si>
  <si>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</si>
  <si>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</si>
  <si>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</si>
  <si>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</si>
  <si>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</si>
  <si>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</si>
  <si>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</si>
  <si>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</si>
  <si>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</si>
  <si>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</si>
  <si>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</si>
  <si>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</si>
  <si>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</si>
  <si>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</si>
  <si>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</si>
  <si>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</si>
  <si>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</si>
  <si>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</si>
  <si>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</si>
  <si>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</si>
  <si>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</si>
  <si>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</si>
  <si>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</si>
  <si>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</si>
  <si>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</si>
  <si>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</si>
  <si>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</si>
  <si>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</si>
  <si>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</si>
  <si>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</si>
  <si>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</si>
  <si>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</si>
  <si>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</si>
  <si>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</si>
  <si>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</si>
  <si>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</si>
  <si>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</si>
  <si>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</si>
  <si>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</si>
  <si>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</si>
  <si>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</si>
  <si>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</si>
  <si>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</si>
  <si>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</si>
  <si>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</si>
  <si>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</si>
  <si>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</si>
  <si>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</si>
  <si>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</si>
  <si>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</si>
  <si>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</si>
  <si>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</si>
  <si>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</si>
  <si>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</si>
  <si>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</si>
  <si>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</si>
  <si>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</si>
  <si>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</si>
  <si>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</si>
  <si>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</si>
  <si>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</si>
  <si>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</si>
  <si>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</si>
  <si>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</si>
  <si>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</si>
  <si>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</si>
  <si>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</si>
  <si>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</si>
  <si>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</si>
  <si>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</si>
  <si>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</si>
  <si>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</si>
  <si>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</si>
  <si>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</si>
  <si>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</si>
  <si>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</si>
  <si>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</si>
  <si>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</si>
  <si>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</si>
  <si>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</si>
  <si>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</si>
  <si>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</si>
  <si>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</si>
  <si>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</si>
  <si>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</si>
  <si>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</si>
  <si>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</si>
  <si>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</si>
  <si>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</si>
  <si>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</si>
  <si>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</si>
  <si>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</si>
  <si>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</si>
  <si>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</si>
  <si>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</si>
  <si>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</si>
  <si>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</si>
  <si>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</si>
  <si>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</si>
  <si>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</si>
  <si>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</si>
  <si>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</si>
  <si>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</si>
  <si>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</si>
  <si>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</si>
  <si>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</si>
  <si>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</si>
  <si>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</si>
  <si>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</si>
  <si>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</si>
  <si>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</si>
  <si>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</si>
  <si>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</si>
  <si>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</si>
  <si>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</si>
  <si>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</si>
  <si>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</si>
  <si>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</si>
  <si>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</si>
  <si>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</si>
  <si>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</si>
  <si>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</si>
  <si>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</si>
  <si>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</si>
  <si>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</si>
  <si>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</si>
  <si>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</si>
  <si>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</si>
  <si>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</si>
  <si>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</si>
  <si>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</si>
  <si>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</si>
  <si>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</si>
  <si>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</si>
  <si>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</si>
  <si>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</si>
  <si>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</si>
  <si>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</si>
  <si>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</si>
  <si>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</si>
  <si>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</si>
  <si>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</si>
  <si>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</si>
  <si>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</si>
  <si>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</si>
  <si>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</si>
  <si>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</si>
  <si>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</si>
  <si>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</si>
  <si>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</si>
  <si>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</si>
  <si>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</si>
  <si>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</si>
  <si>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</si>
  <si>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</si>
  <si>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</si>
  <si>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</si>
  <si>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</si>
  <si>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</si>
  <si>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</si>
  <si>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</si>
  <si>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</si>
  <si>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</si>
  <si>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</si>
  <si>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</si>
  <si>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</si>
  <si>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</si>
  <si>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</si>
  <si>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</si>
  <si>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</si>
  <si>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</si>
  <si>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</si>
  <si>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</si>
  <si>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</si>
  <si>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</si>
  <si>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</si>
  <si>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</si>
  <si>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</si>
  <si>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</si>
  <si>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</si>
  <si>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</si>
  <si>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</si>
  <si>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</si>
  <si>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</si>
  <si>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</si>
  <si>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</si>
  <si>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</si>
  <si>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</si>
  <si>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</si>
  <si>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</si>
  <si>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</si>
  <si>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</si>
  <si>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</si>
  <si>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</si>
  <si>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</si>
  <si>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</si>
  <si>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</si>
  <si>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</si>
  <si>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</si>
  <si>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</si>
  <si>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</si>
  <si>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</si>
  <si>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</si>
  <si>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</si>
  <si>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</si>
  <si>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</si>
  <si>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</si>
  <si>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</si>
  <si>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</si>
  <si>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</si>
  <si>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</si>
  <si>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</si>
  <si>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</si>
  <si>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</si>
  <si>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</si>
  <si>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</si>
  <si>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</si>
  <si>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</si>
  <si>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</si>
  <si>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</si>
  <si>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</si>
  <si>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</si>
  <si>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</si>
  <si>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</si>
  <si>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</si>
  <si>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</si>
  <si>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</si>
  <si>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</si>
  <si>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</si>
  <si>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</si>
  <si>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</si>
  <si>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</si>
  <si>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</si>
  <si>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</si>
  <si>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</si>
  <si>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</si>
  <si>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</si>
  <si>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</si>
  <si>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</si>
  <si>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</si>
  <si>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</si>
  <si>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</si>
  <si>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</si>
  <si>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</si>
  <si>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</si>
  <si>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</si>
  <si>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</si>
  <si>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</si>
  <si>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</si>
  <si>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</si>
  <si>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</si>
  <si>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</si>
  <si>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</si>
  <si>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</si>
  <si>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</si>
  <si>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</si>
  <si>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</si>
  <si>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</si>
  <si>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</si>
  <si>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</si>
  <si>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</si>
  <si>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</si>
  <si>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</si>
  <si>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</si>
  <si>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</si>
  <si>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</si>
  <si>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</si>
  <si>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</si>
  <si>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</si>
  <si>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</si>
  <si>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</si>
  <si>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</si>
  <si>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</si>
  <si>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</si>
  <si>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</si>
  <si>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</si>
  <si>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</si>
  <si>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</si>
  <si>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</si>
  <si>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</si>
  <si>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</si>
  <si>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</si>
  <si>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</si>
  <si>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</si>
  <si>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</si>
  <si>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</si>
  <si>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</si>
  <si>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</si>
  <si>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</si>
  <si>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</si>
  <si>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</si>
  <si>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</si>
  <si>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</si>
  <si>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</si>
  <si>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</si>
  <si>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</si>
  <si>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</si>
  <si>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</si>
  <si>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</si>
  <si>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</si>
  <si>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</si>
  <si>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</si>
  <si>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</si>
  <si>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</si>
  <si>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</si>
  <si>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</si>
  <si>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</si>
  <si>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</si>
  <si>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</si>
  <si>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</si>
  <si>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</si>
  <si>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</si>
  <si>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</si>
  <si>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</si>
  <si>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</si>
  <si>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</si>
  <si>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</si>
  <si>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</si>
  <si>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</si>
  <si>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</si>
  <si>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</si>
  <si>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</si>
  <si>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</si>
  <si>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</si>
  <si>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</si>
  <si>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</si>
  <si>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</si>
  <si>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</si>
  <si>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</si>
  <si>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</si>
  <si>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</si>
  <si>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</si>
  <si>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</si>
  <si>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</si>
  <si>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</si>
  <si>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</si>
  <si>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</si>
  <si>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</si>
  <si>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</si>
  <si>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</si>
  <si>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</si>
  <si>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</si>
  <si>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</si>
  <si>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</si>
  <si>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</si>
  <si>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</si>
  <si>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</si>
  <si>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</si>
  <si>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</si>
  <si>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</si>
  <si>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</si>
  <si>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</si>
  <si>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</si>
  <si>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</si>
  <si>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</si>
  <si>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</si>
  <si>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</si>
  <si>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</si>
  <si>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</si>
  <si>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</si>
  <si>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</si>
  <si>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</si>
  <si>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</si>
  <si>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</si>
  <si>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</si>
  <si>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</si>
  <si>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</si>
  <si>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</si>
  <si>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</si>
  <si>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</si>
  <si>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</si>
  <si>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</si>
  <si>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</si>
  <si>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</si>
  <si>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</si>
  <si>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</si>
  <si>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</si>
  <si>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</si>
  <si>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</si>
  <si>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</si>
  <si>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</si>
  <si>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</si>
  <si>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</si>
  <si>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</si>
  <si>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</si>
  <si>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</si>
  <si>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</si>
  <si>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</si>
  <si>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</si>
  <si>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</si>
  <si>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</si>
  <si>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</si>
  <si>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</si>
  <si>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</si>
  <si>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</si>
  <si>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</si>
  <si>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</si>
  <si>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</si>
  <si>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</si>
  <si>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</si>
  <si>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</si>
  <si>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</si>
  <si>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</si>
  <si>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</si>
  <si>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</si>
  <si>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</si>
  <si>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</si>
  <si>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</si>
  <si>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</si>
  <si>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</si>
  <si>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</si>
  <si>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</si>
  <si>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</si>
  <si>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</si>
  <si>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</si>
  <si>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</si>
  <si>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</si>
  <si>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</si>
  <si>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</si>
  <si>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</si>
  <si>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</si>
  <si>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</si>
  <si>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</si>
  <si>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</si>
  <si>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</si>
  <si>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</si>
  <si>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</si>
  <si>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</si>
  <si>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</si>
  <si>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</si>
  <si>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</si>
  <si>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</si>
  <si>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</si>
  <si>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</si>
  <si>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</si>
  <si>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</si>
  <si>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</si>
  <si>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</si>
  <si>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</si>
  <si>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</si>
  <si>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</si>
  <si>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</si>
  <si>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</si>
  <si>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</si>
  <si>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</si>
  <si>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</si>
  <si>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</si>
  <si>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</si>
  <si>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</si>
  <si>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</si>
  <si>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</si>
  <si>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</si>
  <si>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</si>
  <si>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</si>
  <si>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</si>
  <si>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</si>
  <si>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</si>
  <si>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</si>
  <si>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</si>
  <si>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</si>
  <si>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</si>
  <si>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</si>
  <si>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</si>
  <si>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</si>
  <si>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</si>
  <si>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</si>
  <si>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</si>
  <si>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</si>
  <si>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</si>
  <si>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</si>
  <si>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</si>
  <si>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</si>
  <si>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</si>
  <si>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</si>
  <si>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</si>
  <si>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</si>
  <si>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</si>
  <si>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</si>
  <si>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</si>
  <si>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</si>
  <si>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</si>
  <si>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</si>
  <si>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</si>
  <si>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</si>
  <si>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</si>
  <si>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</si>
  <si>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</si>
  <si>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</si>
  <si>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</si>
  <si>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</si>
  <si>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</si>
  <si>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</si>
  <si>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</si>
  <si>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</si>
  <si>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</si>
  <si>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</si>
  <si>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</si>
  <si>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</si>
  <si>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</si>
  <si>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</si>
  <si>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</si>
  <si>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</si>
  <si>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</si>
  <si>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</si>
  <si>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</si>
  <si>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</si>
  <si>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</si>
  <si>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</si>
  <si>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</si>
  <si>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</si>
  <si>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</si>
  <si>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</si>
  <si>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</si>
  <si>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</si>
  <si>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</si>
  <si>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</si>
  <si>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</si>
  <si>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</si>
  <si>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</si>
  <si>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</si>
  <si>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</si>
  <si>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</si>
  <si>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</si>
  <si>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</si>
  <si>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</si>
  <si>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</si>
  <si>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</si>
  <si>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</si>
  <si>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</si>
  <si>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</si>
  <si>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</si>
  <si>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</si>
  <si>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</si>
  <si>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</si>
  <si>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</si>
  <si>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</si>
  <si>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</si>
  <si>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</si>
  <si>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</si>
  <si>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</si>
  <si>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</si>
  <si>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</si>
  <si>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</si>
  <si>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</si>
  <si>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</si>
  <si>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</si>
  <si>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</si>
  <si>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</si>
  <si>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</si>
  <si>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</si>
  <si>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</si>
  <si>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</si>
  <si>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</si>
  <si>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</si>
  <si>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</si>
  <si>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</si>
  <si>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</si>
  <si>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</si>
  <si>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</si>
  <si>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</si>
  <si>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</si>
  <si>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</si>
  <si>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</si>
  <si>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</si>
  <si>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</si>
  <si>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</si>
  <si>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</si>
  <si>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</si>
  <si>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</si>
  <si>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</si>
  <si>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</si>
  <si>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</si>
  <si>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</si>
  <si>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</si>
  <si>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</si>
  <si>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</si>
  <si>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</si>
  <si>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</si>
  <si>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</si>
  <si>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</si>
  <si>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</si>
  <si>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</si>
  <si>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</si>
  <si>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</si>
  <si>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</si>
  <si>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</si>
  <si>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</si>
  <si>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</si>
  <si>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</si>
  <si>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</si>
  <si>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</si>
  <si>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</si>
  <si>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</si>
  <si>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</si>
  <si>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</si>
  <si>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</si>
  <si>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</si>
  <si>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</si>
  <si>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</si>
  <si>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</si>
  <si>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</si>
  <si>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</si>
  <si>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</si>
  <si>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</si>
  <si>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</si>
  <si>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</si>
  <si>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</si>
  <si>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</si>
  <si>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</si>
  <si>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</si>
  <si>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</si>
  <si>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</si>
  <si>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</si>
  <si>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</si>
  <si>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</si>
  <si>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</si>
  <si>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</si>
  <si>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</si>
  <si>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</si>
  <si>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</si>
  <si>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</si>
  <si>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</si>
  <si>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</si>
  <si>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</si>
  <si>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</si>
  <si>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</si>
  <si>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</si>
  <si>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</si>
  <si>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</si>
  <si>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</si>
  <si>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</si>
  <si>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</si>
  <si>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</si>
  <si>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</si>
  <si>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</si>
  <si>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</si>
  <si>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</si>
  <si>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</si>
  <si>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</si>
  <si>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</si>
  <si>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</si>
  <si>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</si>
  <si>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</si>
  <si>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</si>
  <si>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</si>
  <si>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</si>
  <si>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</si>
  <si>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</si>
  <si>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</si>
  <si>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</si>
  <si>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</si>
  <si>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</si>
  <si>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</si>
  <si>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</si>
  <si>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</si>
  <si>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</si>
  <si>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</si>
  <si>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</si>
  <si>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</si>
  <si>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</si>
  <si>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</si>
  <si>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</si>
  <si>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</si>
  <si>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</si>
  <si>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</si>
  <si>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</si>
  <si>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</si>
  <si>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</si>
  <si>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</si>
  <si>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</si>
  <si>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</si>
  <si>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</si>
  <si>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</si>
  <si>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</si>
  <si>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</si>
  <si>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</si>
  <si>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</si>
  <si>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</si>
  <si>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</si>
  <si>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</si>
  <si>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</si>
  <si>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</si>
  <si>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</si>
  <si>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</si>
  <si>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</si>
  <si>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</si>
  <si>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</si>
  <si>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</si>
  <si>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</si>
  <si>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</si>
  <si>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</si>
  <si>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</si>
  <si>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</si>
  <si>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</si>
  <si>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</si>
  <si>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</si>
  <si>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</si>
  <si>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</si>
  <si>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</si>
  <si>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</si>
  <si>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</si>
  <si>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</si>
  <si>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</si>
  <si>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</si>
  <si>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</si>
  <si>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</si>
  <si>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</si>
  <si>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</si>
  <si>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</si>
  <si>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</si>
  <si>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</si>
  <si>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</si>
  <si>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</si>
  <si>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</si>
  <si>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</si>
  <si>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</si>
  <si>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</si>
  <si>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</si>
  <si>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</si>
  <si>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</si>
  <si>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</si>
  <si>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</si>
  <si>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</si>
  <si>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</si>
  <si>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</si>
  <si>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</si>
  <si>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</si>
  <si>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</si>
  <si>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</si>
  <si>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</si>
  <si>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</si>
  <si>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</si>
  <si>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</si>
  <si>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</si>
  <si>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</si>
  <si>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</si>
  <si>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</si>
  <si>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</si>
  <si>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</si>
  <si>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</si>
  <si>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</si>
  <si>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</si>
  <si>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</si>
  <si>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</si>
  <si>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</si>
  <si>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</si>
  <si>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</si>
  <si>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</si>
  <si>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</si>
  <si>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</si>
  <si>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</si>
  <si>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</si>
  <si>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</si>
  <si>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</si>
  <si>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</si>
  <si>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</si>
  <si>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</si>
  <si>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</si>
  <si>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</si>
  <si>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</si>
  <si>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</si>
  <si>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</si>
  <si>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</si>
  <si>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</si>
  <si>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</si>
  <si>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</si>
  <si>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</si>
  <si>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</si>
  <si>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</si>
  <si>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</si>
  <si>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</si>
  <si>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</si>
  <si>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</si>
  <si>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</si>
  <si>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</si>
  <si>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</si>
  <si>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</si>
  <si>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</si>
  <si>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</si>
  <si>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</si>
  <si>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</si>
  <si>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</si>
  <si>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</si>
  <si>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</si>
  <si>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</si>
  <si>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</si>
  <si>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</si>
  <si>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</si>
  <si>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</si>
  <si>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</si>
  <si>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</si>
  <si>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</si>
  <si>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</si>
  <si>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</si>
  <si>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</si>
  <si>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</si>
  <si>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</si>
  <si>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</si>
  <si>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</si>
  <si>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</si>
  <si>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</si>
  <si>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</si>
  <si>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</si>
  <si>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</si>
  <si>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</si>
  <si>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</si>
  <si>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</si>
  <si>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</si>
  <si>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</si>
  <si>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</si>
  <si>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</si>
  <si>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</si>
  <si>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</si>
  <si>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</si>
  <si>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</si>
  <si>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</si>
  <si>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</si>
  <si>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</si>
  <si>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</si>
  <si>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</si>
  <si>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</si>
  <si>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</si>
  <si>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</si>
  <si>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</si>
  <si>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</si>
  <si>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</si>
  <si>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</si>
  <si>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</si>
  <si>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</si>
  <si>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</si>
  <si>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</si>
  <si>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</si>
  <si>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</si>
  <si>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</si>
  <si>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</si>
  <si>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</si>
  <si>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</si>
  <si>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</si>
  <si>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</si>
  <si>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</si>
  <si>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</si>
  <si>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</si>
  <si>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</si>
  <si>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</si>
  <si>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</si>
  <si>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</si>
  <si>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</si>
  <si>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</si>
  <si>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</si>
  <si>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</si>
  <si>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</si>
  <si>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</si>
  <si>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</si>
  <si>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</si>
  <si>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</si>
  <si>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</si>
  <si>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</si>
  <si>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</si>
  <si>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</si>
  <si>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</si>
  <si>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</si>
  <si>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</si>
  <si>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</si>
  <si>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</si>
  <si>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</si>
  <si>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</si>
  <si>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</si>
  <si>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</si>
  <si>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</si>
  <si>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</si>
  <si>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</si>
  <si>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</si>
  <si>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</si>
  <si>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</si>
  <si>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</si>
  <si>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</si>
  <si>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</si>
  <si>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</si>
  <si>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</si>
  <si>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</si>
  <si>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</si>
  <si>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</si>
  <si>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</si>
  <si>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</si>
  <si>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</si>
  <si>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</si>
  <si>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</si>
  <si>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</si>
  <si>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</si>
  <si>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</si>
  <si>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</si>
  <si>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</si>
  <si>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</si>
  <si>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</si>
  <si>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</si>
  <si>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</si>
  <si>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</si>
  <si>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</si>
  <si>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</si>
  <si>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</si>
  <si>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</si>
  <si>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</si>
  <si>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</si>
  <si>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</si>
  <si>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</si>
  <si>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</si>
  <si>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</si>
  <si>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</si>
  <si>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</si>
  <si>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</si>
  <si>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</si>
  <si>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</si>
  <si>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</si>
  <si>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</si>
  <si>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</si>
  <si>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</si>
  <si>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</si>
  <si>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</si>
  <si>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</si>
  <si>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</si>
  <si>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</si>
  <si>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</si>
  <si>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</si>
  <si>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</si>
  <si>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</si>
  <si>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</si>
  <si>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</si>
  <si>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</si>
  <si>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</si>
  <si>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</si>
  <si>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</si>
  <si>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</si>
  <si>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</si>
  <si>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</si>
  <si>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</si>
  <si>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</si>
  <si>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</si>
  <si>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</si>
  <si>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</si>
  <si>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</si>
  <si>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</si>
  <si>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</si>
  <si>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</si>
  <si>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</si>
  <si>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</si>
  <si>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</si>
  <si>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</si>
  <si>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</si>
  <si>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</si>
  <si>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</si>
  <si>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</si>
  <si>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</si>
  <si>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</si>
  <si>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</si>
  <si>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</si>
  <si>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</si>
  <si>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</si>
  <si>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</si>
  <si>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</si>
  <si>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</si>
  <si>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</si>
  <si>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</si>
  <si>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</si>
  <si>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</si>
  <si>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</si>
  <si>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</si>
  <si>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</si>
  <si>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</si>
  <si>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</si>
  <si>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</si>
  <si>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</si>
  <si>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</si>
  <si>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</si>
  <si>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</si>
  <si>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</si>
  <si>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</si>
  <si>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</si>
  <si>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</si>
  <si>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</si>
  <si>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</si>
  <si>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</si>
  <si>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</si>
  <si>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</si>
  <si>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</si>
  <si>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</si>
  <si>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</si>
  <si>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</si>
  <si>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</si>
  <si>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</si>
  <si>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</si>
  <si>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</si>
  <si>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</si>
  <si>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</si>
  <si>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</si>
  <si>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</si>
  <si>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</si>
  <si>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</si>
  <si>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</si>
  <si>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</si>
  <si>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</si>
  <si>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</si>
  <si>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</si>
  <si>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</si>
  <si>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</si>
  <si>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</si>
  <si>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</si>
  <si>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</si>
  <si>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</si>
  <si>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</si>
  <si>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</si>
  <si>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</si>
  <si>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</si>
  <si>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</si>
  <si>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</si>
  <si>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</si>
  <si>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</si>
  <si>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</si>
  <si>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</si>
  <si>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</si>
  <si>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</si>
  <si>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</si>
  <si>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</si>
  <si>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</si>
  <si>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</si>
  <si>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</si>
  <si>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</si>
  <si>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</si>
  <si>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</si>
  <si>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</si>
  <si>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</si>
  <si>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</si>
  <si>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</si>
  <si>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</si>
  <si>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</si>
  <si>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</si>
  <si>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</si>
  <si>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</si>
  <si>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</si>
  <si>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</si>
  <si>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</si>
  <si>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</si>
  <si>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</si>
  <si>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</si>
  <si>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</si>
  <si>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</si>
  <si>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</si>
  <si>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</si>
  <si>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</si>
  <si>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</si>
  <si>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</si>
  <si>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</si>
  <si>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</si>
  <si>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</si>
  <si>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</si>
  <si>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</si>
  <si>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</si>
  <si>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</si>
  <si>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</si>
  <si>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</si>
  <si>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</si>
  <si>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</si>
  <si>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</si>
  <si>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</si>
  <si>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</si>
  <si>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</si>
  <si>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</si>
  <si>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</si>
  <si>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</si>
  <si>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</si>
  <si>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</si>
  <si>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</si>
  <si>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</si>
  <si>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</si>
  <si>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</si>
  <si>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</si>
  <si>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</si>
  <si>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</si>
  <si>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</si>
  <si>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</si>
  <si>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</si>
  <si>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</si>
  <si>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</si>
  <si>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</si>
  <si>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</si>
  <si>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</si>
  <si>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</si>
  <si>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</si>
  <si>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</si>
  <si>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</si>
  <si>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</si>
  <si>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</si>
  <si>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</si>
  <si>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</si>
  <si>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</si>
  <si>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</si>
  <si>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</si>
  <si>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</si>
  <si>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</si>
  <si>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</si>
  <si>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</si>
  <si>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</si>
  <si>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</si>
  <si>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</si>
  <si>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</si>
  <si>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</si>
  <si>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</si>
  <si>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</si>
  <si>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</si>
  <si>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</si>
  <si>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</si>
  <si>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</si>
  <si>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</si>
  <si>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</si>
  <si>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</si>
  <si>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</si>
  <si>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</si>
  <si>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</si>
  <si>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</si>
  <si>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</si>
  <si>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</si>
  <si>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</si>
  <si>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</si>
  <si>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</si>
  <si>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</si>
  <si>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</si>
  <si>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</si>
  <si>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</si>
  <si>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</si>
  <si>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</si>
  <si>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</si>
  <si>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</si>
  <si>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</si>
  <si>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</si>
  <si>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</si>
  <si>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</si>
  <si>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</si>
  <si>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</si>
  <si>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</si>
  <si>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</si>
  <si>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</si>
  <si>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</si>
  <si>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</si>
  <si>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</si>
  <si>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</si>
  <si>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</si>
  <si>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</si>
  <si>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</si>
  <si>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</si>
  <si>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</si>
  <si>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</si>
  <si>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</si>
  <si>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</si>
  <si>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</si>
  <si>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</si>
  <si>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</si>
  <si>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</si>
  <si>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</si>
  <si>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</si>
  <si>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</si>
  <si>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</si>
  <si>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</si>
  <si>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</si>
  <si>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</si>
  <si>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</si>
  <si>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</si>
  <si>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</si>
  <si>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</si>
  <si>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</si>
  <si>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</si>
  <si>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</si>
  <si>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</si>
  <si>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</si>
  <si>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</si>
  <si>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</si>
  <si>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</si>
  <si>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</si>
  <si>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</si>
  <si>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</si>
  <si>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</si>
  <si>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</si>
  <si>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</si>
  <si>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</si>
  <si>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</si>
  <si>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</si>
  <si>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</si>
  <si>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</si>
  <si>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</si>
  <si>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</si>
  <si>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</si>
  <si>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</si>
  <si>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</si>
  <si>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</si>
  <si>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</si>
  <si>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</si>
  <si>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</si>
  <si>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</si>
  <si>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</si>
  <si>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</si>
  <si>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</si>
  <si>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</si>
  <si>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</si>
  <si>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</si>
  <si>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</si>
  <si>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</si>
  <si>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</si>
  <si>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</si>
  <si>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</si>
  <si>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</si>
  <si>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</si>
  <si>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</si>
  <si>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</si>
  <si>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</si>
  <si>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</si>
  <si>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</si>
  <si>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</si>
  <si>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</si>
  <si>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</si>
  <si>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</si>
  <si>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</si>
  <si>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</si>
  <si>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</si>
  <si>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</si>
  <si>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</si>
  <si>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</si>
  <si>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</si>
  <si>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</si>
  <si>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</si>
  <si>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</si>
  <si>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</si>
  <si>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</si>
  <si>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</si>
  <si>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</si>
  <si>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</si>
  <si>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</si>
  <si>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</si>
  <si>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</si>
  <si>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</si>
  <si>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</si>
  <si>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</si>
  <si>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</si>
  <si>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</si>
  <si>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</si>
  <si>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</si>
  <si>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</si>
  <si>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</si>
  <si>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</si>
  <si>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</si>
  <si>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</si>
  <si>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</si>
  <si>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</si>
  <si>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</si>
  <si>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</si>
  <si>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</si>
  <si>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</si>
  <si>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</si>
  <si>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</si>
  <si>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</si>
  <si>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</si>
  <si>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</si>
  <si>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</si>
  <si>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</si>
  <si>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</si>
  <si>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</si>
  <si>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</si>
  <si>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</si>
  <si>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</si>
  <si>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</si>
  <si>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</si>
  <si>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</si>
  <si>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</si>
  <si>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</si>
  <si>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</si>
  <si>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</si>
  <si>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</si>
  <si>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</si>
  <si>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</si>
  <si>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</si>
  <si>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</si>
  <si>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</si>
  <si>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</si>
  <si>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</si>
  <si>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</si>
  <si>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</si>
  <si>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</si>
  <si>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</si>
  <si>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</si>
  <si>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</si>
  <si>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</si>
  <si>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</si>
  <si>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</si>
  <si>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</si>
  <si>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</si>
  <si>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</si>
  <si>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</si>
  <si>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</si>
  <si>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</si>
  <si>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</si>
  <si>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</si>
  <si>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</si>
  <si>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</si>
  <si>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</si>
  <si>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</si>
  <si>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</si>
  <si>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</si>
  <si>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</si>
  <si>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</si>
  <si>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</si>
  <si>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</si>
  <si>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</si>
  <si>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</si>
  <si>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</si>
  <si>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</si>
  <si>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</si>
  <si>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</si>
  <si>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</si>
  <si>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</si>
  <si>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</si>
  <si>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</si>
  <si>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</si>
  <si>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</si>
  <si>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</si>
  <si>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</si>
  <si>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</si>
  <si>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</si>
  <si>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</si>
  <si>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</si>
  <si>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</si>
  <si>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</si>
  <si>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</si>
  <si>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</si>
  <si>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</si>
  <si>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</si>
  <si>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</si>
  <si>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</si>
  <si>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</si>
  <si>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</si>
  <si>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</si>
  <si>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</si>
  <si>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</si>
  <si>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</si>
  <si>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</si>
  <si>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</si>
  <si>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</si>
  <si>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</si>
  <si>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</si>
  <si>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</si>
  <si>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</si>
  <si>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</si>
  <si>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</si>
  <si>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</si>
  <si>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</si>
  <si>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</si>
  <si>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</si>
  <si>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</si>
  <si>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</si>
  <si>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</si>
  <si>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</si>
  <si>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</si>
  <si>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</si>
  <si>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</si>
  <si>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</si>
  <si>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</si>
  <si>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</si>
  <si>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</si>
  <si>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</si>
  <si>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</si>
  <si>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</si>
  <si>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</si>
  <si>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</si>
  <si>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</si>
  <si>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</si>
  <si>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</si>
  <si>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</si>
  <si>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</si>
  <si>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</si>
  <si>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</si>
  <si>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</si>
  <si>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</si>
  <si>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</si>
  <si>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</si>
  <si>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</si>
  <si>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</si>
  <si>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</si>
  <si>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</si>
  <si>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</si>
  <si>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</si>
  <si>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</si>
  <si>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</si>
  <si>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</si>
  <si>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</si>
  <si>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</si>
  <si>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</si>
  <si>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</si>
  <si>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</si>
  <si>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</si>
  <si>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</si>
  <si>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</si>
  <si>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</si>
  <si>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</si>
  <si>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</si>
  <si>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</si>
  <si>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</si>
  <si>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</si>
  <si>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</si>
  <si>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</si>
  <si>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</si>
  <si>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</si>
  <si>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</si>
  <si>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</si>
  <si>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</si>
  <si>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</si>
  <si>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</si>
  <si>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</si>
  <si>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</si>
  <si>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</si>
  <si>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</si>
  <si>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</si>
  <si>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</si>
  <si>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</si>
  <si>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</si>
  <si>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</si>
  <si>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</si>
  <si>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</si>
  <si>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</si>
  <si>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</si>
  <si>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</si>
  <si>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</si>
  <si>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</si>
  <si>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</si>
  <si>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</si>
  <si>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</si>
  <si>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</si>
  <si>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</si>
  <si>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</si>
  <si>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</si>
  <si>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</si>
  <si>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</si>
  <si>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</si>
  <si>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</si>
  <si>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</si>
  <si>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</si>
  <si>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</si>
  <si>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</si>
  <si>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</si>
  <si>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</si>
  <si>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</si>
  <si>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</si>
  <si>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</si>
  <si>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</si>
  <si>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</si>
  <si>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</si>
  <si>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</si>
  <si>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</si>
  <si>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</si>
  <si>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</si>
  <si>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</si>
  <si>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</si>
  <si>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</si>
  <si>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</si>
  <si>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</si>
  <si>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</si>
  <si>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</si>
  <si>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</si>
  <si>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</si>
  <si>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</si>
  <si>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</si>
  <si>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</si>
  <si>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</si>
  <si>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</si>
  <si>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</si>
  <si>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</si>
  <si>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</si>
  <si>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</si>
  <si>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</si>
  <si>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</si>
  <si>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</si>
  <si>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</si>
  <si>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</si>
  <si>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</si>
  <si>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</si>
  <si>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</si>
  <si>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</si>
  <si>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</si>
  <si>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</si>
  <si>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</si>
  <si>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</si>
  <si>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</si>
  <si>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</si>
  <si>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</si>
  <si>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</si>
  <si>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</si>
  <si>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</si>
  <si>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</si>
  <si>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</si>
  <si>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</si>
  <si>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</si>
  <si>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</si>
  <si>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</si>
  <si>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</si>
  <si>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</si>
  <si>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</si>
  <si>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</si>
  <si>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</si>
  <si>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</si>
  <si>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</si>
  <si>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</si>
  <si>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</si>
  <si>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</si>
  <si>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</si>
  <si>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</si>
  <si>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</si>
  <si>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</si>
  <si>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</si>
  <si>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</si>
  <si>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</si>
  <si>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</si>
  <si>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</si>
  <si>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</si>
  <si>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</si>
  <si>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</si>
  <si>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</si>
  <si>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</si>
  <si>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</si>
  <si>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</si>
  <si>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</si>
  <si>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</si>
  <si>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</si>
  <si>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</si>
  <si>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</si>
  <si>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</si>
  <si>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</si>
  <si>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</si>
  <si>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</si>
  <si>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</si>
  <si>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</si>
  <si>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</si>
  <si>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</si>
  <si>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</si>
  <si>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</si>
  <si>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</si>
  <si>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</si>
  <si>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</si>
  <si>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</si>
  <si>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</si>
  <si>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</si>
  <si>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</si>
  <si>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</si>
  <si>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</si>
  <si>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</si>
  <si>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</si>
  <si>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</si>
  <si>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</si>
  <si>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</si>
  <si>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</si>
  <si>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</si>
  <si>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</si>
  <si>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</si>
  <si>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</si>
  <si>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</si>
  <si>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</si>
  <si>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</si>
  <si>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</si>
  <si>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</si>
  <si>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</si>
  <si>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</si>
  <si>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</si>
  <si>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</si>
  <si>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</si>
  <si>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</si>
  <si>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</si>
  <si>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</si>
  <si>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</si>
  <si>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</si>
  <si>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</si>
  <si>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</si>
  <si>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</si>
  <si>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</si>
  <si>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</si>
  <si>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</si>
  <si>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</si>
  <si>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</si>
  <si>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</si>
  <si>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</si>
  <si>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</si>
  <si>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</si>
  <si>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</si>
  <si>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</si>
  <si>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</si>
  <si>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</si>
  <si>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</si>
  <si>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</si>
  <si>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</si>
  <si>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</si>
  <si>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</si>
  <si>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</si>
  <si>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</si>
  <si>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</si>
  <si>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</si>
  <si>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</si>
  <si>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</si>
  <si>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</si>
  <si>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</si>
  <si>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</si>
  <si>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</si>
  <si>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</si>
  <si>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</si>
  <si>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</si>
  <si>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</si>
  <si>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</si>
  <si>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</si>
  <si>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</si>
  <si>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</si>
  <si>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</si>
  <si>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</si>
  <si>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</si>
  <si>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</si>
  <si>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</si>
  <si>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</si>
  <si>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</si>
  <si>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</si>
  <si>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</si>
  <si>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</si>
  <si>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</si>
  <si>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</si>
  <si>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</si>
  <si>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</si>
  <si>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</si>
  <si>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</si>
  <si>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</si>
  <si>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</si>
  <si>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</si>
  <si>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</si>
  <si>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</si>
  <si>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</si>
  <si>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</si>
  <si>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</si>
  <si>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</si>
  <si>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</si>
  <si>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</si>
  <si>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</si>
  <si>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</si>
  <si>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</si>
  <si>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</si>
  <si>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</si>
  <si>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</si>
  <si>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</si>
  <si>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</si>
  <si>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</si>
  <si>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</si>
  <si>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</si>
  <si>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</si>
  <si>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</si>
  <si>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</si>
  <si>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</si>
  <si>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</si>
  <si>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</si>
  <si>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</si>
  <si>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</si>
  <si>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</si>
  <si>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</si>
  <si>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</si>
  <si>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</si>
  <si>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</si>
  <si>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</si>
  <si>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</si>
  <si>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</si>
  <si>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</si>
  <si>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</si>
  <si>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</si>
  <si>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</si>
  <si>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</si>
  <si>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</si>
  <si>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</si>
  <si>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</si>
  <si>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</si>
  <si>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</si>
  <si>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</si>
  <si>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</si>
  <si>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</si>
  <si>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</si>
  <si>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</si>
  <si>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</si>
  <si>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</si>
  <si>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</si>
  <si>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</si>
  <si>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</si>
  <si>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</si>
  <si>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</si>
  <si>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</si>
  <si>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</si>
  <si>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</si>
  <si>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</si>
  <si>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</si>
  <si>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</si>
  <si>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</si>
  <si>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</si>
  <si>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</si>
  <si>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</si>
  <si>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</si>
  <si>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</si>
  <si>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</si>
  <si>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</si>
  <si>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</si>
  <si>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</si>
  <si>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</si>
  <si>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</si>
  <si>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</si>
  <si>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</si>
  <si>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</si>
  <si>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</si>
  <si>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</si>
  <si>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</si>
  <si>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</si>
  <si>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</si>
  <si>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</si>
  <si>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</si>
  <si>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</si>
  <si>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</si>
  <si>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</si>
  <si>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</si>
  <si>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</si>
  <si>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</si>
  <si>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</si>
  <si>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</si>
  <si>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</si>
  <si>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</si>
  <si>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</si>
  <si>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</si>
  <si>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</si>
  <si>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</si>
  <si>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</si>
  <si>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</si>
  <si>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</si>
  <si>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</si>
  <si>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</si>
  <si>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</si>
  <si>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</si>
  <si>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</si>
  <si>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</si>
  <si>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</si>
  <si>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</si>
  <si>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</si>
  <si>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</si>
  <si>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</si>
  <si>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</si>
  <si>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</si>
  <si>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</si>
  <si>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</si>
  <si>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</si>
  <si>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</si>
  <si>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</si>
  <si>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</si>
  <si>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</si>
  <si>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</si>
  <si>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</si>
  <si>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</si>
  <si>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</si>
  <si>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</si>
  <si>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</si>
  <si>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</si>
  <si>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</si>
  <si>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</si>
  <si>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</si>
  <si>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</si>
  <si>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</si>
  <si>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</si>
  <si>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</si>
  <si>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</si>
  <si>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</si>
  <si>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</si>
  <si>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</si>
  <si>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</si>
  <si>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</si>
  <si>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</si>
  <si>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</si>
  <si>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</si>
  <si>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</si>
  <si>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</si>
  <si>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</si>
  <si>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</si>
  <si>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</si>
  <si>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</si>
  <si>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</si>
  <si>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</si>
  <si>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</si>
  <si>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</si>
  <si>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</si>
  <si>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</si>
  <si>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</si>
  <si>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</si>
  <si>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</si>
  <si>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</si>
  <si>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</si>
  <si>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</si>
  <si>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</si>
  <si>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</si>
  <si>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</si>
  <si>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</si>
  <si>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</si>
  <si>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</si>
  <si>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</si>
  <si>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</si>
  <si>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</si>
  <si>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</si>
  <si>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</si>
  <si>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</si>
  <si>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</si>
  <si>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</si>
  <si>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</si>
  <si>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</si>
  <si>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</si>
  <si>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</si>
  <si>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</si>
  <si>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</si>
  <si>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</si>
  <si>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</si>
  <si>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</si>
  <si>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</si>
  <si>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</si>
  <si>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</si>
  <si>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</si>
  <si>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</si>
  <si>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</si>
  <si>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</si>
  <si>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</si>
  <si>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</si>
  <si>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</si>
  <si>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</si>
  <si>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</si>
  <si>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</si>
  <si>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</si>
  <si>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</si>
  <si>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</si>
  <si>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</si>
  <si>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</si>
  <si>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</si>
  <si>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</si>
  <si>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</si>
  <si>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</si>
  <si>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</si>
  <si>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</si>
  <si>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</si>
  <si>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</si>
  <si>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</si>
  <si>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</si>
  <si>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</si>
  <si>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</si>
  <si>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</si>
  <si>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</si>
  <si>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</si>
  <si>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</si>
  <si>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</si>
  <si>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</si>
  <si>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</si>
  <si>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</si>
  <si>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</si>
  <si>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</si>
  <si>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</si>
  <si>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</si>
  <si>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</si>
  <si>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</si>
  <si>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</si>
  <si>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</si>
  <si>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</si>
  <si>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</si>
  <si>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</si>
  <si>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</si>
  <si>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</si>
  <si>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</si>
  <si>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</si>
  <si>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</si>
  <si>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</si>
  <si>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</si>
  <si>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</si>
  <si>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</si>
  <si>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</si>
  <si>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</si>
  <si>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</si>
  <si>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</si>
  <si>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</si>
  <si>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</si>
  <si>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</si>
  <si>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</si>
  <si>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</si>
  <si>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</si>
  <si>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</si>
  <si>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</si>
  <si>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</si>
  <si>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</si>
  <si>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</si>
  <si>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</si>
  <si>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</si>
  <si>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</si>
  <si>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</si>
  <si>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</si>
  <si>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</si>
  <si>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</si>
  <si>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</si>
  <si>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</si>
  <si>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</si>
  <si>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</si>
  <si>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</si>
  <si>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</si>
  <si>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</si>
  <si>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</si>
  <si>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</si>
  <si>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</si>
  <si>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</si>
  <si>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</si>
  <si>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</si>
  <si>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</si>
  <si>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</si>
  <si>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</si>
  <si>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</si>
  <si>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</si>
  <si>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</si>
  <si>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</si>
  <si>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</si>
  <si>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</si>
  <si>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</si>
  <si>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</si>
  <si>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</si>
  <si>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</si>
  <si>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</si>
  <si>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</si>
  <si>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</si>
  <si>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</si>
  <si>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</si>
  <si>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</si>
  <si>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</si>
  <si>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</si>
  <si>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</si>
  <si>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</si>
  <si>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</si>
  <si>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</si>
  <si>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</si>
  <si>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</si>
  <si>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</si>
  <si>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</si>
  <si>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</si>
  <si>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</si>
  <si>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</si>
  <si>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</si>
  <si>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</si>
  <si>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</si>
  <si>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</si>
  <si>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</si>
  <si>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</si>
  <si>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</si>
  <si>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</si>
  <si>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</si>
  <si>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</si>
  <si>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</si>
  <si>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</si>
  <si>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</si>
  <si>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</si>
  <si>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</si>
  <si>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</si>
  <si>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</si>
  <si>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</si>
  <si>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</si>
  <si>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</si>
  <si>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</si>
  <si>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</si>
  <si>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</si>
  <si>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</si>
  <si>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</si>
  <si>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</si>
  <si>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</si>
  <si>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</si>
  <si>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</si>
  <si>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</si>
  <si>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</si>
  <si>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</si>
  <si>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</si>
  <si>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</si>
  <si>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</si>
  <si>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</si>
  <si>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</si>
  <si>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</si>
  <si>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</si>
  <si>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</si>
  <si>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</si>
  <si>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</si>
  <si>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</si>
  <si>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</si>
  <si>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</si>
  <si>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</si>
  <si>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</si>
  <si>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</si>
  <si>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</si>
  <si>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</si>
  <si>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</si>
  <si>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</si>
  <si>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</si>
  <si>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</si>
  <si>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</si>
  <si>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</si>
  <si>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</si>
  <si>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</si>
  <si>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</si>
  <si>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</si>
  <si>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</si>
  <si>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</si>
  <si>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</si>
  <si>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</si>
  <si>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</si>
  <si>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</si>
  <si>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</si>
  <si>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</si>
  <si>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</si>
  <si>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</si>
  <si>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</si>
  <si>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</si>
  <si>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</si>
  <si>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</si>
  <si>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</si>
  <si>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</si>
  <si>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</si>
  <si>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</si>
  <si>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</si>
  <si>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</si>
  <si>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</si>
  <si>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</si>
  <si>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</si>
  <si>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</si>
  <si>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</si>
  <si>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</si>
  <si>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</si>
  <si>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</si>
  <si>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</si>
  <si>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</si>
  <si>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</si>
  <si>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</si>
  <si>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</si>
  <si>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</si>
  <si>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</si>
  <si>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</si>
  <si>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</si>
  <si>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</si>
  <si>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</si>
  <si>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</si>
  <si>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</si>
  <si>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</si>
  <si>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</si>
  <si>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</si>
  <si>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</si>
  <si>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</si>
  <si>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</si>
  <si>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</si>
  <si>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</si>
  <si>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</si>
  <si>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</si>
  <si>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</si>
  <si>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</si>
  <si>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</si>
  <si>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</si>
  <si>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</si>
  <si>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</si>
  <si>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</si>
  <si>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</si>
  <si>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</si>
  <si>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</si>
  <si>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</si>
  <si>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</si>
  <si>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</si>
  <si>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</si>
  <si>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</si>
  <si>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</si>
  <si>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</si>
  <si>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</si>
  <si>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</si>
  <si>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</si>
  <si>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</si>
  <si>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</si>
  <si>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</si>
  <si>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</si>
  <si>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</si>
  <si>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</si>
  <si>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</si>
  <si>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</si>
  <si>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</si>
  <si>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</si>
  <si>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</si>
  <si>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</si>
  <si>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</si>
  <si>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</si>
  <si>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</si>
  <si>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</si>
  <si>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</si>
  <si>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</si>
  <si>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</si>
  <si>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</si>
  <si>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</si>
  <si>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</si>
  <si>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</si>
  <si>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</si>
  <si>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</si>
  <si>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</si>
  <si>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</si>
  <si>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</si>
  <si>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</si>
  <si>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</si>
  <si>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</si>
  <si>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</si>
  <si>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</si>
  <si>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</si>
  <si>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</si>
  <si>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</si>
  <si>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</si>
  <si>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</si>
  <si>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</si>
  <si>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</si>
  <si>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</si>
  <si>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</si>
  <si>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</si>
  <si>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</si>
  <si>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</si>
  <si>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</si>
  <si>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</si>
  <si>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</si>
  <si>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</si>
  <si>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</si>
  <si>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</si>
  <si>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</si>
  <si>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</si>
  <si>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</si>
  <si>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</si>
  <si>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</si>
  <si>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</si>
  <si>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</si>
  <si>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</si>
  <si>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</si>
  <si>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</si>
  <si>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</si>
  <si>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</si>
  <si>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</si>
  <si>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</si>
  <si>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</si>
  <si>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</si>
  <si>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</si>
  <si>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</si>
  <si>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</si>
  <si>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</si>
  <si>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</si>
  <si>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</si>
  <si>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</si>
  <si>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</si>
  <si>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</si>
  <si>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</si>
  <si>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</si>
  <si>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</si>
  <si>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</si>
  <si>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</si>
  <si>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</si>
  <si>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</si>
  <si>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</si>
  <si>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</si>
  <si>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</si>
  <si>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</si>
  <si>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</si>
  <si>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</si>
  <si>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</si>
  <si>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</si>
  <si>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</si>
  <si>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</si>
  <si>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</si>
  <si>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</si>
  <si>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</si>
  <si>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</si>
  <si>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</si>
  <si>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</si>
  <si>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</si>
  <si>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</si>
  <si>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</si>
  <si>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</si>
  <si>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</si>
  <si>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</si>
  <si>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</si>
  <si>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</si>
  <si>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</si>
  <si>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</si>
  <si>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</si>
  <si>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</si>
  <si>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</si>
  <si>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</si>
  <si>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</si>
  <si>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</si>
  <si>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</si>
  <si>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</si>
  <si>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</si>
  <si>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</si>
  <si>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</si>
  <si>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</si>
  <si>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</si>
  <si>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</si>
  <si>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</si>
  <si>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</si>
  <si>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</si>
  <si>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</si>
  <si>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</si>
  <si>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</si>
  <si>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</si>
  <si>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</si>
  <si>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</si>
  <si>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</si>
  <si>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</si>
  <si>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</si>
  <si>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</si>
  <si>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</si>
  <si>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</si>
  <si>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</si>
  <si>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</si>
  <si>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</si>
  <si>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</si>
  <si>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</si>
  <si>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</si>
  <si>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</si>
  <si>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</si>
  <si>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</si>
  <si>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</si>
  <si>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</si>
  <si>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</si>
  <si>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</si>
  <si>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</si>
  <si>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</si>
  <si>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</si>
  <si>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</si>
  <si>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</si>
  <si>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</si>
  <si>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</si>
  <si>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</si>
  <si>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</si>
  <si>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</si>
  <si>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</si>
  <si>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</si>
  <si>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</si>
  <si>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</si>
  <si>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</si>
  <si>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</si>
  <si>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</si>
  <si>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</si>
  <si>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</si>
  <si>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</si>
  <si>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</si>
  <si>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</si>
  <si>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</si>
  <si>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</si>
  <si>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</si>
  <si>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</si>
  <si>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</si>
  <si>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</si>
  <si>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</si>
  <si>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</si>
  <si>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</si>
  <si>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</si>
  <si>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</si>
  <si>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</si>
  <si>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</si>
  <si>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</si>
  <si>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</si>
  <si>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</si>
  <si>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</si>
  <si>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</si>
  <si>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</si>
  <si>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</si>
  <si>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</si>
  <si>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</si>
  <si>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</si>
  <si>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</si>
  <si>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</si>
  <si>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</si>
  <si>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</si>
  <si>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</si>
  <si>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</si>
  <si>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</si>
  <si>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</si>
  <si>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</si>
  <si>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</si>
  <si>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</si>
  <si>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</si>
  <si>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</si>
  <si>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</si>
  <si>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</si>
  <si>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</si>
  <si>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</si>
  <si>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</si>
  <si>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</si>
  <si>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</si>
  <si>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</si>
  <si>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</si>
  <si>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</si>
  <si>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</si>
  <si>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</si>
  <si>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</si>
  <si>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</si>
  <si>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</si>
  <si>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</si>
  <si>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</si>
  <si>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</si>
  <si>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</si>
  <si>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</si>
  <si>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</si>
  <si>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</si>
  <si>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</si>
  <si>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</si>
  <si>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</si>
  <si>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</si>
  <si>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</si>
  <si>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</si>
  <si>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</si>
  <si>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</si>
  <si>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</si>
  <si>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</si>
  <si>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</si>
  <si>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</si>
  <si>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</si>
  <si>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</si>
  <si>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</si>
  <si>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</si>
  <si>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</si>
  <si>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</si>
  <si>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</si>
  <si>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</si>
  <si>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</si>
  <si>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</si>
  <si>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</si>
  <si>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</si>
  <si>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</si>
  <si>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</si>
  <si>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</si>
  <si>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</si>
  <si>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</si>
  <si>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</si>
  <si>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</si>
  <si>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</si>
  <si>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</si>
  <si>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</si>
  <si>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</si>
  <si>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</si>
  <si>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</si>
  <si>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</si>
  <si>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</si>
  <si>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</si>
  <si>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</si>
  <si>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</si>
  <si>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</si>
  <si>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</si>
  <si>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</si>
  <si>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</si>
  <si>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</si>
  <si>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</si>
  <si>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</si>
  <si>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</si>
  <si>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</si>
  <si>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</si>
  <si>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</si>
  <si>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</si>
  <si>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</si>
  <si>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</si>
  <si>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</si>
  <si>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</si>
  <si>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</si>
  <si>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</si>
  <si>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</si>
  <si>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</si>
  <si>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</si>
  <si>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</si>
  <si>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</si>
  <si>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</si>
  <si>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</si>
  <si>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</si>
  <si>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</si>
  <si>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</si>
  <si>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</si>
  <si>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</si>
  <si>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</si>
  <si>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</si>
  <si>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</si>
  <si>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</si>
  <si>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</si>
  <si>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</si>
  <si>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</si>
  <si>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</si>
  <si>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</si>
  <si>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</si>
  <si>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</si>
  <si>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</si>
  <si>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</si>
  <si>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</si>
  <si>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</si>
  <si>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</si>
  <si>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</si>
  <si>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</si>
  <si>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</si>
  <si>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</si>
  <si>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</si>
  <si>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</si>
  <si>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</si>
  <si>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</si>
  <si>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</si>
  <si>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</si>
  <si>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</si>
  <si>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</si>
  <si>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</si>
  <si>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</si>
  <si>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</si>
  <si>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</si>
  <si>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</si>
  <si>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</si>
  <si>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</si>
  <si>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</si>
  <si>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</si>
  <si>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</si>
  <si>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</si>
  <si>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</si>
  <si>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</si>
  <si>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</si>
  <si>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</si>
  <si>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</si>
  <si>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</si>
  <si>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</si>
  <si>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</si>
  <si>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</si>
  <si>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</si>
  <si>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</si>
  <si>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</si>
  <si>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</si>
  <si>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</si>
  <si>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</si>
  <si>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</si>
  <si>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</si>
  <si>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</si>
  <si>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</si>
  <si>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</si>
  <si>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</si>
  <si>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</si>
  <si>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</si>
  <si>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</si>
  <si>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</si>
  <si>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</si>
  <si>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</si>
  <si>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</si>
  <si>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</si>
  <si>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</si>
  <si>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</si>
  <si>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</si>
  <si>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</si>
  <si>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</si>
  <si>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</si>
  <si>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</si>
  <si>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</si>
  <si>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</si>
  <si>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</si>
  <si>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</si>
  <si>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</si>
  <si>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</si>
  <si>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</si>
  <si>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</si>
  <si>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</si>
  <si>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</si>
  <si>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</si>
  <si>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</si>
  <si>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</si>
  <si>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</si>
  <si>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</si>
  <si>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</si>
  <si>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</si>
  <si>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</si>
  <si>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</si>
  <si>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</si>
  <si>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</si>
  <si>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</si>
  <si>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</si>
  <si>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</si>
  <si>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</si>
  <si>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</si>
  <si>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</si>
  <si>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</si>
  <si>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</si>
  <si>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</si>
  <si>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</si>
  <si>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</si>
  <si>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</si>
  <si>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</si>
  <si>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</si>
  <si>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</si>
  <si>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</si>
  <si>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</si>
  <si>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</si>
  <si>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</si>
  <si>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</si>
  <si>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</si>
  <si>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</si>
  <si>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</si>
  <si>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</si>
  <si>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</si>
  <si>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</si>
  <si>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</si>
  <si>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</si>
  <si>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</si>
  <si>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</si>
  <si>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</si>
  <si>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</si>
  <si>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</si>
  <si>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</si>
  <si>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</si>
  <si>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</si>
  <si>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</si>
  <si>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</si>
  <si>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</si>
  <si>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</si>
  <si>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</si>
  <si>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</si>
  <si>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</si>
  <si>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</si>
  <si>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</si>
  <si>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</si>
  <si>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</si>
  <si>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</si>
  <si>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</si>
  <si>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</si>
  <si>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</si>
  <si>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</si>
  <si>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</si>
  <si>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</si>
  <si>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</si>
  <si>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</si>
  <si>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</si>
  <si>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</si>
  <si>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</si>
  <si>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</si>
  <si>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</si>
  <si>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</si>
  <si>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</si>
  <si>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</si>
  <si>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</si>
  <si>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</si>
  <si>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</si>
  <si>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</si>
  <si>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</si>
  <si>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</si>
  <si>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</si>
  <si>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</si>
  <si>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</si>
  <si>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</si>
  <si>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</si>
  <si>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</si>
  <si>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</si>
  <si>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</si>
  <si>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</si>
  <si>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</si>
  <si>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</si>
  <si>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</si>
  <si>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</si>
  <si>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</si>
  <si>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</si>
  <si>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</si>
  <si>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</si>
  <si>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</si>
  <si>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</si>
  <si>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</si>
  <si>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</si>
  <si>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</si>
  <si>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</si>
  <si>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</si>
  <si>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</si>
  <si>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</si>
  <si>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</si>
  <si>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</si>
  <si>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</si>
  <si>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</si>
  <si>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</si>
  <si>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</si>
  <si>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</si>
  <si>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</si>
  <si>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</si>
  <si>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</si>
  <si>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</si>
  <si>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</si>
  <si>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</si>
  <si>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</si>
  <si>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</si>
  <si>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</si>
  <si>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</si>
  <si>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</si>
  <si>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</si>
  <si>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</si>
  <si>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</si>
  <si>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</si>
  <si>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</si>
  <si>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</si>
  <si>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</si>
  <si>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</si>
  <si>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</si>
  <si>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</si>
  <si>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</si>
  <si>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</si>
  <si>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</si>
  <si>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</si>
  <si>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</si>
  <si>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</si>
  <si>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</si>
  <si>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</si>
  <si>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</si>
  <si>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</si>
  <si>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</si>
  <si>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</si>
  <si>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</si>
  <si>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</si>
  <si>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</si>
  <si>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</si>
  <si>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</si>
  <si>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</si>
  <si>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</si>
  <si>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</si>
  <si>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</si>
  <si>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</si>
  <si>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</si>
  <si>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</si>
  <si>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</si>
  <si>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</si>
  <si>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</si>
  <si>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</si>
  <si>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</si>
  <si>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</si>
  <si>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</si>
  <si>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</si>
  <si>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</si>
  <si>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</si>
  <si>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</si>
  <si>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</si>
  <si>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</si>
  <si>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</si>
  <si>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</si>
  <si>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</si>
  <si>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</si>
  <si>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</si>
  <si>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</si>
  <si>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</si>
  <si>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</si>
  <si>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</si>
  <si>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</si>
  <si>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</si>
  <si>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</si>
  <si>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</si>
  <si>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</si>
  <si>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</si>
  <si>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</si>
  <si>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</si>
  <si>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</si>
  <si>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</si>
  <si>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</si>
  <si>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</si>
  <si>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</si>
  <si>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</si>
  <si>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</si>
  <si>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</si>
  <si>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</si>
  <si>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</si>
  <si>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</si>
  <si>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</si>
  <si>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</si>
  <si>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</si>
  <si>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</si>
  <si>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</si>
  <si>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</si>
  <si>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</si>
  <si>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</si>
  <si>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</si>
  <si>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</si>
  <si>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</si>
  <si>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</si>
  <si>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</si>
  <si>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</si>
  <si>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</si>
  <si>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</si>
  <si>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</si>
  <si>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</si>
  <si>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</si>
  <si>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</si>
  <si>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</si>
  <si>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</si>
  <si>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</si>
  <si>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</si>
  <si>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</si>
  <si>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</si>
  <si>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</si>
  <si>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</si>
  <si>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</si>
  <si>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</si>
  <si>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</si>
  <si>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</si>
  <si>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</si>
  <si>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</si>
  <si>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</si>
  <si>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</si>
  <si>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</si>
  <si>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</si>
  <si>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</si>
  <si>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</si>
  <si>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</si>
  <si>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</si>
  <si>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</si>
  <si>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</si>
  <si>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</si>
  <si>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</si>
  <si>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</si>
  <si>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</si>
  <si>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</si>
  <si>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</si>
  <si>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</si>
  <si>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</si>
  <si>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</si>
  <si>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</si>
  <si>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</si>
  <si>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</si>
  <si>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</si>
  <si>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</si>
  <si>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</si>
  <si>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</si>
  <si>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</si>
  <si>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</si>
  <si>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</si>
  <si>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</si>
  <si>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</si>
  <si>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</si>
  <si>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</si>
  <si>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</si>
  <si>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</si>
  <si>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</si>
  <si>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</si>
  <si>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</si>
  <si>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</si>
  <si>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</si>
  <si>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</si>
  <si>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</si>
  <si>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</si>
  <si>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</si>
  <si>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</si>
  <si>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</si>
  <si>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</si>
  <si>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</si>
  <si>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</si>
  <si>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</si>
  <si>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</si>
  <si>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</si>
  <si>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</si>
  <si>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</si>
  <si>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</si>
  <si>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</si>
  <si>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</si>
  <si>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</si>
  <si>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</si>
  <si>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</si>
  <si>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</si>
  <si>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</si>
  <si>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</si>
  <si>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</si>
  <si>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</si>
  <si>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</si>
  <si>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</si>
  <si>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</si>
  <si>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</si>
  <si>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</si>
  <si>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</si>
  <si>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</si>
  <si>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</si>
  <si>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</si>
  <si>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</si>
  <si>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</si>
  <si>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</si>
  <si>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</si>
  <si>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</si>
  <si>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</si>
  <si>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</si>
  <si>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</si>
  <si>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</si>
  <si>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</si>
  <si>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</si>
  <si>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</si>
  <si>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</si>
  <si>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</si>
  <si>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</si>
  <si>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</si>
  <si>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</si>
  <si>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</si>
  <si>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</si>
  <si>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</si>
  <si>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</si>
  <si>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</si>
  <si>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</si>
  <si>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</si>
  <si>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</si>
  <si>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</si>
  <si>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</si>
  <si>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</si>
  <si>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</si>
  <si>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</si>
  <si>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</si>
  <si>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</si>
  <si>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</si>
  <si>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</si>
  <si>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</si>
  <si>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</si>
  <si>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</si>
  <si>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</si>
  <si>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</si>
  <si>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</si>
  <si>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</si>
  <si>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</si>
  <si>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</si>
  <si>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</si>
  <si>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</si>
  <si>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</si>
  <si>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</si>
  <si>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</si>
  <si>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</si>
  <si>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</si>
  <si>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</si>
  <si>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</si>
  <si>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</si>
  <si>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</si>
  <si>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</si>
  <si>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</si>
  <si>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</si>
  <si>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</si>
  <si>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</si>
  <si>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</si>
  <si>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</si>
  <si>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</si>
  <si>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</si>
  <si>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</si>
  <si>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</si>
  <si>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</si>
  <si>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</si>
  <si>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</si>
  <si>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</si>
  <si>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</si>
  <si>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</si>
  <si>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</si>
  <si>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</si>
  <si>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</si>
  <si>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</si>
  <si>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</si>
  <si>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</si>
  <si>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</si>
  <si>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</si>
  <si>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</si>
  <si>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</si>
  <si>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</si>
  <si>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</si>
  <si>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</si>
  <si>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</si>
  <si>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</si>
  <si>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</si>
  <si>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</si>
  <si>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</si>
  <si>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</si>
  <si>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</si>
  <si>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</si>
  <si>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</si>
  <si>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</si>
  <si>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</si>
  <si>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</si>
  <si>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</si>
  <si>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</si>
  <si>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</si>
  <si>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</si>
  <si>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</si>
  <si>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</si>
  <si>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</si>
  <si>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</si>
  <si>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</si>
  <si>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</si>
  <si>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</si>
  <si>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</si>
  <si>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</si>
  <si>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</si>
  <si>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</si>
  <si>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</si>
  <si>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</si>
  <si>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</si>
  <si>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</si>
  <si>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</si>
  <si>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</si>
  <si>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</si>
  <si>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</si>
  <si>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</si>
  <si>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</si>
  <si>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</si>
  <si>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</si>
  <si>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</si>
  <si>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</si>
  <si>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</si>
  <si>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</si>
  <si>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</si>
  <si>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</si>
  <si>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</si>
  <si>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</si>
  <si>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</si>
  <si>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</si>
  <si>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</si>
  <si>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</si>
  <si>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</si>
  <si>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</si>
  <si>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</si>
  <si>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</si>
  <si>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</si>
  <si>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</si>
  <si>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</si>
  <si>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</si>
  <si>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</si>
  <si>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</si>
  <si>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</si>
  <si>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</si>
  <si>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</si>
  <si>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</si>
  <si>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</si>
  <si>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</si>
  <si>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</si>
  <si>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</si>
  <si>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</si>
  <si>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</si>
  <si>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</si>
  <si>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</si>
  <si>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</si>
  <si>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</si>
  <si>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</si>
  <si>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</si>
  <si>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</si>
  <si>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</si>
  <si>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</si>
  <si>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</si>
  <si>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</si>
  <si>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</si>
  <si>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</si>
  <si>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</si>
  <si>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</si>
  <si>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</si>
  <si>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</si>
  <si>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</si>
  <si>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</si>
  <si>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</si>
  <si>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</si>
  <si>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</si>
  <si>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</si>
  <si>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</si>
  <si>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</si>
  <si>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</si>
  <si>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</si>
  <si>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</si>
  <si>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</si>
  <si>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</si>
  <si>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</si>
  <si>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</si>
  <si>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</si>
  <si>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</si>
  <si>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</si>
  <si>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</si>
  <si>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</si>
  <si>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</si>
  <si>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</si>
  <si>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</si>
  <si>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</si>
  <si>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</si>
  <si>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</si>
  <si>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</si>
  <si>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</si>
  <si>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</si>
  <si>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</si>
  <si>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</si>
  <si>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</si>
  <si>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</si>
  <si>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</si>
  <si>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</si>
  <si>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</si>
  <si>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</si>
  <si>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</si>
  <si>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</si>
  <si>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</si>
  <si>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</si>
  <si>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</si>
  <si>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</si>
  <si>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</si>
  <si>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</si>
  <si>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</si>
  <si>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</si>
  <si>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</si>
  <si>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</si>
  <si>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</si>
  <si>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</si>
  <si>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</si>
  <si>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</si>
  <si>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</si>
  <si>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</si>
  <si>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</si>
  <si>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</si>
  <si>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</si>
  <si>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</si>
  <si>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</si>
  <si>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</si>
  <si>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</si>
  <si>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</si>
  <si>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</si>
  <si>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</si>
  <si>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</si>
  <si>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</si>
  <si>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</si>
  <si>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</si>
  <si>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</si>
  <si>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</si>
  <si>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</si>
  <si>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</si>
  <si>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</si>
  <si>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</si>
  <si>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</si>
  <si>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</si>
  <si>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</si>
  <si>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</si>
  <si>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</si>
  <si>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</si>
  <si>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</si>
  <si>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</si>
  <si>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</si>
  <si>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</si>
  <si>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</si>
  <si>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</si>
  <si>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</si>
  <si>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</si>
  <si>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</si>
  <si>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</si>
  <si>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</si>
  <si>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</si>
  <si>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</si>
  <si>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</si>
  <si>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</si>
  <si>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</si>
  <si>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</si>
  <si>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</si>
  <si>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</si>
  <si>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</si>
  <si>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</si>
  <si>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</si>
  <si>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</si>
  <si>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</si>
  <si>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</si>
  <si>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</si>
  <si>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</si>
  <si>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</si>
  <si>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</si>
  <si>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</si>
  <si>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</si>
  <si>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</si>
  <si>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</si>
  <si>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</si>
  <si>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</si>
  <si>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</si>
  <si>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</si>
  <si>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</si>
  <si>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</si>
  <si>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</si>
  <si>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</si>
  <si>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</si>
  <si>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</si>
  <si>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</si>
  <si>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</si>
  <si>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</si>
  <si>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</si>
  <si>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</si>
  <si>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</si>
  <si>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</si>
  <si>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</si>
  <si>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</si>
  <si>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</si>
  <si>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</si>
  <si>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</si>
  <si>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</si>
  <si>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</si>
  <si>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</si>
  <si>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</si>
  <si>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</si>
  <si>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</si>
  <si>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</si>
  <si>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</si>
  <si>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</si>
  <si>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</si>
  <si>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</si>
  <si>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</si>
  <si>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</si>
  <si>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</si>
  <si>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</si>
  <si>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</si>
  <si>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</si>
  <si>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</si>
  <si>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</si>
  <si>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</si>
  <si>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</si>
  <si>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</si>
  <si>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</si>
  <si>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</si>
  <si>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</si>
  <si>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</si>
  <si>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</si>
  <si>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</si>
  <si>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</si>
  <si>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</si>
  <si>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</si>
  <si>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</si>
  <si>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</si>
  <si>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</si>
  <si>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</si>
  <si>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</si>
  <si>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</si>
  <si>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</si>
  <si>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</si>
  <si>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</si>
  <si>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</si>
  <si>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</si>
  <si>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</si>
  <si>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</si>
  <si>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</si>
  <si>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</si>
  <si>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</si>
  <si>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</si>
  <si>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</si>
  <si>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</si>
  <si>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</si>
  <si>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</si>
  <si>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</si>
  <si>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</si>
  <si>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</si>
  <si>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</si>
  <si>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</si>
  <si>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</si>
  <si>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</si>
  <si>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</si>
  <si>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</si>
  <si>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</si>
  <si>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</si>
  <si>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</si>
  <si>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</si>
  <si>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</si>
  <si>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</si>
  <si>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</si>
  <si>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</si>
  <si>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</si>
  <si>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</si>
  <si>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</si>
  <si>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</si>
  <si>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</si>
  <si>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</si>
  <si>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</si>
  <si>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</si>
  <si>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</si>
  <si>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</si>
  <si>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</si>
  <si>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</si>
  <si>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</si>
  <si>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</si>
  <si>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</si>
  <si>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</si>
  <si>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</si>
  <si>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</si>
  <si>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</si>
  <si>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</si>
  <si>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</si>
  <si>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</si>
  <si>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</si>
  <si>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</si>
  <si>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</si>
  <si>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</si>
  <si>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</si>
  <si>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</si>
  <si>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</si>
  <si>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</si>
  <si>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</si>
  <si>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</si>
  <si>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</si>
  <si>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</si>
  <si>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</si>
  <si>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</si>
  <si>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</si>
  <si>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</si>
  <si>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</si>
  <si>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</si>
  <si>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</si>
  <si>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</si>
  <si>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</si>
  <si>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</si>
  <si>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</si>
  <si>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</si>
  <si>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</si>
  <si>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</si>
  <si>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</si>
  <si>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</si>
  <si>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</si>
  <si>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</si>
  <si>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</si>
  <si>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</si>
  <si>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</si>
  <si>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</si>
  <si>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</si>
  <si>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</si>
  <si>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</si>
  <si>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</si>
  <si>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</si>
  <si>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</si>
  <si>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</si>
  <si>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</si>
  <si>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</si>
  <si>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</si>
  <si>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</si>
  <si>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</si>
  <si>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</si>
  <si>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</si>
  <si>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</si>
  <si>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</si>
  <si>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</si>
  <si>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</si>
  <si>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</si>
  <si>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</si>
  <si>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</si>
  <si>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</si>
  <si>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</si>
  <si>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</si>
  <si>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</si>
  <si>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</si>
  <si>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</si>
  <si>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</si>
  <si>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</si>
  <si>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</si>
  <si>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</si>
  <si>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</si>
  <si>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</si>
  <si>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</si>
  <si>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</si>
  <si>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</si>
  <si>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</si>
  <si>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</si>
  <si>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</si>
  <si>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</si>
  <si>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</si>
  <si>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</si>
  <si>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</si>
  <si>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</si>
  <si>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</si>
  <si>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</si>
  <si>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</si>
  <si>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</si>
  <si>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</si>
  <si>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</si>
  <si>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</si>
  <si>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</si>
  <si>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</si>
  <si>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</si>
  <si>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</si>
  <si>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</si>
  <si>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</si>
  <si>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</si>
  <si>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</si>
  <si>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</si>
  <si>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</si>
  <si>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</si>
  <si>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</si>
  <si>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</si>
  <si>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</si>
  <si>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</si>
  <si>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</si>
  <si>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</si>
  <si>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</si>
  <si>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</si>
  <si>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</si>
  <si>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</si>
  <si>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</si>
  <si>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</si>
  <si>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</si>
  <si>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</si>
  <si>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</si>
  <si>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</si>
  <si>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</si>
  <si>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</si>
  <si>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</si>
  <si>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</si>
  <si>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</si>
  <si>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</si>
  <si>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</si>
  <si>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</si>
  <si>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</si>
  <si>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</si>
  <si>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</si>
  <si>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</si>
  <si>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</si>
  <si>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</si>
  <si>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</si>
  <si>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</si>
  <si>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</si>
  <si>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</si>
  <si>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</si>
  <si>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</si>
  <si>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</si>
  <si>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</si>
  <si>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</si>
  <si>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</si>
  <si>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</si>
  <si>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</si>
  <si>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</si>
  <si>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</si>
  <si>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</si>
  <si>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</si>
  <si>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</si>
  <si>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</si>
  <si>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</si>
  <si>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</si>
  <si>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</si>
  <si>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</si>
  <si>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</si>
  <si>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</si>
  <si>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</si>
  <si>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</si>
  <si>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</si>
  <si>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</si>
  <si>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</si>
  <si>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</si>
  <si>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</si>
  <si>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</si>
  <si>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</si>
  <si>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</si>
  <si>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</si>
  <si>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</si>
  <si>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</si>
  <si>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</si>
  <si>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</si>
  <si>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</si>
  <si>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</si>
  <si>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</si>
  <si>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</si>
  <si>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</si>
  <si>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</si>
  <si>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</si>
  <si>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</si>
  <si>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</si>
  <si>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</si>
  <si>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</si>
  <si>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</si>
  <si>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</si>
  <si>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</si>
  <si>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</si>
  <si>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</si>
  <si>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</si>
  <si>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</si>
  <si>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</si>
  <si>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</si>
  <si>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</si>
  <si>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</si>
  <si>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</si>
  <si>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</si>
  <si>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</si>
  <si>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</si>
  <si>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</si>
  <si>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</si>
  <si>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</si>
  <si>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</si>
  <si>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</si>
  <si>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</si>
  <si>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</si>
  <si>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</si>
  <si>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</si>
  <si>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</si>
  <si>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</si>
  <si>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</si>
  <si>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</si>
  <si>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</si>
  <si>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</si>
  <si>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</si>
  <si>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</si>
  <si>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</si>
  <si>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</si>
  <si>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</si>
  <si>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</si>
  <si>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</si>
  <si>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</si>
  <si>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</si>
  <si>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</si>
  <si>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</si>
  <si>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</si>
  <si>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</si>
  <si>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</si>
  <si>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</si>
  <si>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</si>
  <si>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</si>
  <si>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</si>
  <si>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</si>
  <si>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</si>
  <si>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</si>
  <si>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</si>
  <si>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</si>
  <si>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</si>
  <si>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</si>
  <si>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</si>
  <si>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</si>
  <si>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</si>
  <si>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</si>
  <si>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</si>
  <si>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</si>
  <si>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</si>
  <si>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</si>
  <si>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</si>
  <si>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</si>
  <si>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</si>
  <si>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</si>
  <si>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</si>
  <si>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</si>
  <si>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</si>
  <si>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</si>
  <si>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</si>
  <si>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</si>
  <si>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</si>
  <si>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</si>
  <si>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</si>
  <si>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</si>
  <si>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</si>
  <si>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</si>
  <si>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</si>
  <si>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</si>
  <si>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</si>
  <si>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</si>
  <si>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</si>
  <si>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</si>
  <si>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</si>
  <si>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</si>
  <si>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</si>
  <si>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</si>
  <si>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</si>
  <si>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</si>
  <si>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</si>
  <si>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</si>
  <si>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</si>
  <si>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</si>
  <si>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</si>
  <si>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</si>
  <si>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</si>
  <si>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</si>
  <si>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</si>
  <si>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</si>
  <si>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</si>
  <si>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</si>
  <si>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</si>
  <si>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</si>
  <si>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</si>
  <si>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</si>
  <si>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</si>
  <si>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</si>
  <si>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</si>
  <si>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</si>
  <si>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</si>
  <si>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</si>
  <si>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</si>
  <si>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</si>
  <si>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</si>
  <si>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</si>
  <si>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</si>
  <si>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</si>
  <si>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</si>
  <si>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</si>
  <si>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</si>
  <si>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</si>
  <si>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</si>
  <si>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</si>
  <si>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</si>
  <si>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</si>
  <si>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</si>
  <si>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</si>
  <si>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</si>
  <si>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</si>
  <si>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</si>
  <si>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</si>
  <si>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</si>
  <si>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</si>
  <si>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</si>
  <si>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</si>
  <si>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</si>
  <si>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</si>
  <si>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</si>
  <si>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</si>
  <si>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</si>
  <si>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</si>
  <si>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</si>
  <si>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</si>
  <si>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</si>
  <si>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</si>
  <si>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</si>
  <si>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</si>
  <si>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</si>
  <si>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</si>
  <si>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</si>
  <si>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</si>
  <si>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</si>
  <si>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</si>
  <si>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</si>
  <si>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</si>
  <si>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</si>
  <si>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</si>
  <si>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</si>
  <si>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</si>
  <si>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</si>
  <si>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</si>
  <si>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</si>
  <si>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</si>
  <si>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</si>
  <si>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</si>
  <si>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</si>
  <si>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</si>
  <si>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</si>
  <si>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</si>
  <si>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</si>
  <si>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</si>
  <si>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</si>
  <si>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</si>
  <si>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</si>
  <si>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</si>
  <si>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</si>
  <si>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</si>
  <si>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</si>
  <si>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</si>
  <si>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</si>
  <si>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</si>
  <si>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</si>
  <si>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</si>
  <si>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</si>
  <si>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</si>
  <si>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</si>
  <si>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</si>
  <si>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</si>
  <si>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</si>
  <si>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</si>
  <si>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</si>
  <si>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</si>
  <si>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</si>
  <si>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</si>
  <si>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</si>
  <si>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</si>
  <si>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</si>
  <si>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</si>
  <si>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</si>
  <si>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</si>
  <si>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</si>
  <si>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</si>
  <si>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</si>
  <si>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</si>
  <si>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</si>
  <si>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</si>
  <si>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</si>
  <si>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</si>
  <si>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</si>
  <si>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</si>
  <si>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</si>
  <si>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</si>
  <si>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</si>
  <si>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</si>
  <si>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</si>
  <si>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</si>
  <si>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</si>
  <si>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</si>
  <si>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</si>
  <si>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</si>
  <si>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</si>
  <si>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</si>
  <si>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</si>
  <si>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</si>
  <si>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</si>
  <si>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</si>
  <si>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</si>
  <si>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</si>
  <si>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</si>
  <si>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</si>
  <si>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</si>
  <si>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</si>
  <si>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</si>
  <si>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</si>
  <si>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</si>
  <si>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</si>
  <si>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</si>
  <si>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</si>
  <si>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</si>
  <si>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</si>
  <si>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</si>
  <si>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</si>
  <si>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</si>
  <si>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</si>
  <si>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</si>
  <si>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</si>
  <si>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</si>
  <si>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</si>
  <si>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</si>
  <si>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</si>
  <si>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</si>
  <si>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</si>
  <si>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</si>
  <si>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</si>
  <si>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</si>
  <si>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</si>
  <si>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</si>
  <si>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</si>
  <si>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</si>
  <si>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</si>
  <si>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</si>
  <si>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</si>
  <si>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</si>
  <si>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</si>
  <si>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</si>
  <si>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</si>
  <si>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</si>
  <si>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</si>
  <si>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</si>
  <si>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</si>
  <si>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</si>
  <si>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</si>
  <si>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</si>
  <si>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</si>
  <si>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</si>
  <si>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</si>
  <si>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</si>
  <si>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</si>
  <si>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</si>
  <si>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</si>
  <si>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</si>
  <si>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</si>
  <si>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</si>
  <si>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</si>
  <si>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</si>
  <si>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</si>
  <si>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</si>
  <si>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</si>
  <si>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</si>
  <si>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</si>
  <si>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</si>
  <si>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</si>
  <si>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</si>
  <si>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</si>
  <si>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</si>
  <si>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</si>
  <si>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</si>
  <si>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</si>
  <si>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</si>
  <si>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</si>
  <si>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</si>
  <si>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</si>
  <si>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</si>
  <si>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</si>
  <si>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</si>
  <si>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</si>
  <si>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</si>
  <si>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</si>
  <si>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</si>
  <si>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</si>
  <si>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</si>
  <si>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</si>
  <si>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</si>
  <si>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</si>
  <si>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</si>
  <si>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</si>
  <si>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</si>
  <si>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</si>
  <si>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</si>
  <si>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</si>
  <si>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</si>
  <si>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</si>
  <si>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</si>
  <si>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</si>
  <si>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</si>
  <si>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</si>
  <si>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</si>
  <si>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</si>
  <si>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</si>
  <si>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</si>
  <si>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</si>
  <si>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</si>
  <si>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</si>
  <si>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</si>
  <si>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</si>
  <si>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</si>
  <si>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</si>
  <si>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</si>
  <si>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</si>
  <si>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</si>
  <si>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</si>
  <si>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</si>
  <si>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</si>
  <si>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</si>
  <si>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</si>
  <si>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</si>
  <si>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</si>
  <si>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</si>
  <si>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</si>
  <si>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</si>
  <si>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</si>
  <si>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</si>
  <si>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</si>
  <si>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</si>
  <si>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</si>
  <si>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</si>
  <si>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</si>
  <si>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</si>
  <si>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</si>
  <si>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</si>
  <si>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</si>
  <si>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</si>
  <si>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</si>
  <si>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</si>
  <si>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</si>
  <si>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</si>
  <si>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</si>
  <si>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</si>
  <si>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</si>
  <si>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</si>
  <si>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</si>
  <si>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</si>
  <si>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</si>
  <si>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</si>
  <si>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</si>
  <si>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</si>
  <si>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</si>
  <si>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</si>
  <si>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</si>
  <si>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</si>
  <si>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</si>
  <si>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</si>
  <si>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</si>
  <si>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</si>
  <si>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</si>
  <si>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</si>
  <si>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</si>
  <si>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</si>
  <si>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</si>
  <si>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</si>
  <si>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</si>
  <si>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</si>
  <si>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</si>
  <si>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</si>
  <si>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</si>
  <si>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</si>
  <si>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</si>
  <si>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</si>
  <si>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</si>
  <si>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</si>
  <si>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</si>
  <si>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</si>
  <si>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</si>
  <si>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</si>
  <si>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</si>
  <si>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</si>
  <si>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</si>
  <si>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</si>
  <si>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</si>
  <si>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</si>
  <si>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</si>
  <si>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</si>
  <si>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</si>
  <si>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</si>
  <si>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</si>
  <si>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</si>
  <si>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</si>
  <si>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</si>
  <si>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</si>
  <si>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</si>
  <si>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</si>
  <si>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</si>
  <si>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</si>
  <si>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</si>
  <si>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</si>
  <si>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</si>
  <si>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</si>
  <si>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</si>
  <si>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</si>
  <si>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</si>
  <si>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</si>
  <si>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</si>
  <si>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</si>
  <si>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</si>
  <si>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</si>
  <si>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</si>
  <si>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</si>
  <si>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</si>
  <si>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</si>
  <si>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</si>
  <si>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</si>
  <si>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</si>
  <si>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</si>
  <si>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</si>
  <si>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</si>
  <si>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</si>
  <si>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</si>
  <si>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</si>
  <si>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</si>
  <si>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</si>
  <si>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</si>
  <si>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</si>
  <si>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</si>
  <si>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</si>
  <si>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</si>
  <si>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</si>
  <si>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</si>
  <si>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</si>
  <si>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</si>
  <si>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</si>
  <si>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</si>
  <si>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</si>
  <si>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</si>
  <si>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</si>
  <si>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</si>
  <si>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</si>
  <si>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</si>
  <si>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</si>
  <si>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</si>
  <si>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</si>
  <si>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</si>
  <si>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</si>
  <si>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</si>
  <si>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</si>
  <si>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</si>
  <si>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</si>
  <si>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</si>
  <si>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</si>
  <si>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</si>
  <si>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</si>
  <si>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</si>
  <si>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</si>
  <si>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</si>
  <si>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</si>
  <si>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</si>
  <si>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</si>
  <si>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</si>
  <si>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</si>
  <si>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</si>
  <si>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</si>
  <si>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</si>
  <si>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</si>
  <si>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</si>
  <si>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</si>
  <si>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</si>
  <si>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</si>
  <si>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</si>
  <si>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</si>
  <si>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</si>
  <si>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</si>
  <si>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</si>
  <si>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</si>
  <si>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</si>
  <si>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</si>
  <si>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</si>
  <si>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</si>
  <si>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</si>
  <si>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</si>
  <si>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</si>
  <si>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</si>
  <si>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</si>
  <si>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</si>
  <si>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</si>
  <si>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</si>
  <si>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</si>
  <si>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</si>
  <si>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</si>
  <si>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</si>
  <si>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</si>
  <si>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</si>
  <si>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</si>
  <si>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</si>
  <si>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</si>
  <si>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</si>
  <si>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</si>
  <si>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</si>
  <si>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</si>
  <si>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</si>
  <si>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</si>
  <si>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</si>
  <si>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</si>
  <si>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</si>
  <si>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</si>
  <si>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</si>
  <si>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</si>
  <si>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</si>
  <si>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</si>
  <si>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</si>
  <si>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</si>
  <si>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</si>
  <si>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</si>
  <si>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</si>
  <si>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</si>
  <si>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</si>
  <si>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</si>
  <si>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</si>
  <si>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</si>
  <si>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</si>
  <si>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</si>
  <si>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</si>
  <si>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</si>
  <si>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</si>
  <si>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</si>
  <si>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</si>
  <si>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</si>
  <si>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</si>
  <si>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</si>
  <si>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</si>
  <si>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</si>
  <si>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</si>
  <si>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</si>
  <si>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</si>
  <si>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</si>
  <si>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</si>
  <si>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</si>
  <si>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</si>
  <si>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</si>
  <si>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</si>
  <si>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</si>
  <si>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</si>
  <si>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</si>
  <si>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</si>
  <si>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</si>
  <si>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</si>
  <si>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</si>
  <si>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</si>
  <si>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</si>
  <si>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</si>
  <si>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</si>
  <si>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</si>
  <si>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</si>
  <si>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</si>
  <si>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</si>
  <si>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</si>
  <si>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</si>
  <si>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</si>
  <si>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</si>
  <si>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</si>
  <si>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</si>
  <si>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</si>
  <si>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</si>
  <si>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</si>
  <si>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</si>
  <si>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</si>
  <si>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</si>
  <si>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</si>
  <si>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</si>
  <si>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</si>
  <si>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</si>
  <si>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</si>
  <si>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</si>
  <si>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</si>
  <si>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</si>
  <si>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</si>
  <si>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</si>
  <si>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</si>
  <si>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</si>
  <si>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</si>
  <si>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</si>
  <si>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</si>
  <si>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</si>
  <si>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</si>
  <si>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</si>
  <si>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</si>
  <si>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</si>
  <si>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</si>
  <si>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</si>
  <si>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</si>
  <si>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</si>
  <si>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</si>
  <si>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</si>
  <si>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</si>
  <si>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</si>
  <si>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</si>
  <si>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</si>
  <si>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</si>
  <si>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</si>
  <si>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</si>
  <si>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</si>
  <si>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</si>
  <si>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</si>
  <si>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</si>
  <si>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</si>
  <si>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</si>
  <si>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</si>
  <si>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</si>
  <si>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</si>
  <si>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</si>
  <si>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</si>
  <si>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</si>
  <si>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</si>
  <si>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</si>
  <si>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</si>
  <si>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</si>
  <si>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</si>
  <si>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</si>
  <si>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</si>
  <si>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</si>
  <si>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</si>
  <si>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</si>
  <si>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</si>
  <si>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</si>
  <si>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</si>
  <si>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</si>
  <si>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</si>
  <si>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</si>
  <si>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</si>
  <si>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</si>
  <si>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</si>
  <si>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</si>
  <si>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</si>
  <si>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</si>
  <si>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</si>
  <si>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</si>
  <si>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</si>
  <si>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</si>
  <si>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</si>
  <si>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</si>
  <si>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</si>
  <si>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</si>
  <si>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</si>
  <si>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</si>
  <si>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</si>
  <si>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</si>
  <si>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</si>
  <si>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</si>
  <si>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</si>
  <si>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</si>
  <si>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</si>
  <si>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</si>
  <si>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</si>
  <si>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</si>
  <si>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</si>
  <si>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</si>
  <si>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</si>
  <si>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</si>
  <si>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</si>
  <si>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</si>
  <si>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</si>
  <si>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</si>
  <si>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</si>
  <si>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</si>
  <si>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</si>
  <si>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</si>
  <si>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</si>
  <si>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</si>
  <si>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</si>
  <si>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</si>
  <si>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</si>
  <si>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</si>
  <si>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</si>
  <si>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</si>
  <si>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</si>
  <si>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</si>
  <si>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</si>
  <si>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</si>
  <si>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</si>
  <si>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</si>
  <si>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</si>
  <si>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</si>
  <si>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</si>
  <si>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</si>
  <si>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</si>
  <si>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</si>
  <si>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</si>
  <si>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</si>
  <si>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</si>
  <si>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</si>
  <si>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</si>
  <si>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</si>
  <si>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</si>
  <si>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</si>
  <si>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</si>
  <si>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</si>
  <si>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</si>
  <si>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</si>
  <si>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</si>
  <si>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</si>
  <si>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</si>
  <si>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</si>
  <si>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</si>
  <si>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</si>
  <si>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</si>
  <si>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</si>
  <si>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</si>
  <si>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</si>
  <si>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</si>
  <si>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</si>
  <si>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</si>
  <si>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</si>
  <si>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</si>
  <si>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</si>
  <si>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</si>
  <si>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</si>
  <si>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</si>
  <si>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</si>
  <si>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</si>
  <si>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</si>
  <si>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</si>
  <si>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</si>
  <si>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</si>
  <si>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</si>
  <si>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</si>
  <si>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</si>
  <si>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</si>
  <si>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</si>
  <si>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</si>
  <si>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</si>
  <si>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</si>
  <si>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</si>
  <si>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</si>
  <si>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</si>
  <si>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</si>
  <si>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</si>
  <si>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</si>
  <si>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</si>
  <si>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</si>
  <si>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</si>
  <si>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</si>
  <si>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</si>
  <si>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</si>
  <si>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</si>
  <si>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</si>
  <si>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</si>
  <si>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</si>
  <si>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</si>
  <si>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</si>
  <si>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</si>
  <si>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</si>
  <si>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</si>
  <si>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</si>
  <si>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</si>
  <si>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</si>
  <si>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</si>
  <si>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</si>
  <si>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</si>
  <si>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</si>
  <si>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</si>
  <si>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</si>
  <si>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</si>
  <si>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</si>
  <si>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</si>
  <si>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</si>
  <si>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</si>
  <si>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</si>
  <si>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</si>
  <si>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</si>
  <si>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</si>
  <si>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</si>
  <si>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</si>
  <si>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</si>
  <si>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</si>
  <si>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</si>
  <si>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</si>
  <si>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</si>
  <si>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</si>
  <si>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</si>
  <si>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</si>
  <si>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</si>
  <si>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</si>
  <si>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</si>
  <si>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</si>
  <si>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</si>
  <si>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</si>
  <si>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</si>
  <si>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</si>
  <si>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</si>
  <si>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</si>
  <si>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</si>
  <si>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</si>
  <si>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</si>
  <si>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</si>
  <si>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</si>
  <si>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</si>
  <si>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</si>
  <si>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</si>
  <si>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</si>
  <si>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</si>
  <si>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</si>
  <si>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</si>
  <si>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</si>
  <si>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</si>
  <si>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</si>
  <si>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</si>
  <si>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</si>
  <si>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</si>
  <si>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</si>
  <si>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</si>
  <si>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</si>
  <si>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</si>
  <si>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</si>
  <si>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</si>
  <si>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</si>
  <si>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</si>
  <si>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</si>
  <si>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</si>
  <si>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</si>
  <si>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</si>
  <si>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</si>
  <si>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</si>
  <si>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</si>
  <si>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</si>
  <si>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</si>
  <si>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</si>
  <si>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</si>
  <si>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</si>
  <si>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</si>
  <si>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</si>
  <si>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</si>
  <si>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</si>
  <si>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</si>
  <si>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</si>
  <si>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</si>
  <si>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</si>
  <si>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</si>
  <si>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</si>
  <si>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</si>
  <si>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</si>
  <si>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</si>
  <si>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</si>
  <si>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</si>
  <si>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</si>
  <si>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</si>
  <si>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</si>
  <si>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</si>
  <si>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</si>
  <si>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</si>
  <si>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</si>
  <si>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</si>
  <si>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</si>
  <si>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</si>
  <si>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</si>
  <si>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</si>
  <si>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</si>
  <si>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</si>
  <si>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</si>
  <si>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</si>
  <si>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</si>
  <si>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</si>
  <si>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</si>
  <si>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</si>
  <si>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</si>
  <si>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</si>
  <si>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</si>
  <si>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</si>
  <si>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</si>
  <si>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</si>
  <si>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</si>
  <si>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</si>
  <si>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</si>
  <si>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</si>
  <si>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</si>
  <si>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</si>
  <si>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</si>
  <si>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</si>
  <si>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</si>
  <si>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</si>
  <si>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</si>
  <si>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</si>
  <si>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</si>
  <si>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</si>
  <si>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</si>
  <si>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</si>
  <si>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</si>
  <si>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</si>
  <si>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</si>
  <si>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</si>
  <si>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</si>
  <si>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</si>
  <si>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</si>
  <si>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</si>
  <si>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</si>
  <si>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</si>
  <si>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</si>
  <si>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</si>
  <si>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</si>
  <si>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</si>
  <si>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</si>
  <si>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</si>
  <si>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</si>
  <si>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</si>
  <si>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</si>
  <si>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</si>
  <si>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</si>
  <si>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</si>
  <si>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</si>
  <si>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</si>
  <si>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</si>
  <si>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</si>
  <si>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</si>
  <si>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</si>
  <si>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</si>
  <si>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</si>
  <si>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</si>
  <si>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</si>
  <si>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</si>
  <si>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</si>
  <si>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</si>
  <si>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</si>
  <si>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</si>
  <si>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</si>
  <si>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</si>
  <si>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</si>
  <si>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</si>
  <si>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</si>
  <si>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</si>
  <si>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</si>
  <si>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</si>
  <si>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</si>
  <si>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</si>
  <si>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</si>
  <si>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</si>
  <si>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</si>
  <si>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</si>
  <si>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</si>
  <si>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</si>
  <si>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</si>
  <si>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</si>
  <si>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</si>
  <si>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</si>
  <si>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</si>
  <si>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</si>
  <si>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</si>
  <si>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</si>
  <si>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</si>
  <si>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</si>
  <si>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</si>
  <si>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</si>
  <si>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</si>
  <si>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</si>
  <si>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</si>
  <si>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</si>
  <si>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</si>
  <si>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</si>
  <si>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</si>
  <si>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</si>
  <si>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</si>
  <si>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</si>
  <si>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</si>
  <si>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</si>
  <si>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</si>
  <si>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</si>
  <si>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</si>
  <si>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</si>
  <si>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</si>
  <si>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</si>
  <si>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</si>
  <si>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</si>
  <si>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</si>
  <si>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</si>
  <si>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</si>
  <si>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</si>
  <si>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</si>
  <si>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</si>
  <si>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</si>
  <si>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</si>
  <si>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</si>
  <si>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</si>
  <si>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</si>
  <si>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</si>
  <si>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</si>
  <si>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</si>
  <si>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</si>
  <si>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</si>
  <si>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</si>
  <si>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</si>
  <si>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</si>
  <si>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</si>
  <si>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</si>
  <si>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</si>
  <si>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</si>
  <si>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</si>
  <si>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</si>
  <si>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</si>
  <si>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</si>
  <si>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</si>
  <si>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</si>
  <si>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</si>
  <si>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</si>
  <si>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</si>
  <si>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</si>
  <si>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</si>
  <si>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</si>
  <si>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</si>
  <si>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</si>
  <si>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</si>
  <si>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</si>
  <si>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</si>
  <si>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</si>
  <si>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</si>
  <si>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</si>
  <si>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</si>
  <si>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</si>
  <si>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</si>
  <si>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</si>
  <si>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</si>
  <si>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</si>
  <si>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</si>
  <si>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</si>
  <si>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</si>
  <si>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</si>
  <si>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</si>
  <si>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</si>
  <si>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</si>
  <si>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</si>
  <si>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</si>
  <si>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</si>
  <si>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</si>
  <si>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</si>
  <si>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</si>
  <si>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</si>
  <si>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</si>
  <si>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</si>
  <si>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</si>
  <si>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</si>
  <si>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</si>
  <si>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</si>
  <si>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</si>
  <si>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</si>
  <si>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</si>
  <si>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</si>
  <si>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</si>
  <si>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</si>
  <si>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</si>
  <si>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</si>
  <si>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</si>
  <si>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</si>
  <si>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</si>
  <si>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</si>
  <si>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</si>
  <si>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</si>
  <si>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</si>
  <si>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</si>
  <si>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</si>
  <si>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</si>
  <si>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</si>
  <si>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</si>
  <si>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</si>
  <si>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</si>
  <si>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</si>
  <si>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</si>
  <si>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</si>
  <si>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</si>
  <si>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</si>
  <si>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</si>
  <si>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</si>
  <si>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</si>
  <si>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</si>
  <si>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</si>
  <si>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</si>
  <si>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</si>
  <si>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</si>
  <si>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</si>
  <si>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</si>
  <si>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</si>
  <si>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</si>
  <si>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</si>
  <si>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</si>
  <si>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</si>
  <si>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</si>
  <si>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</si>
  <si>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</si>
  <si>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</si>
  <si>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</si>
  <si>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</si>
  <si>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</si>
  <si>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</si>
  <si>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</si>
  <si>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</si>
  <si>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</si>
  <si>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</si>
  <si>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</si>
  <si>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</si>
  <si>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</si>
  <si>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</si>
  <si>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</si>
  <si>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</si>
  <si>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</si>
  <si>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</si>
  <si>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</si>
  <si>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</si>
  <si>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</si>
  <si>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</si>
  <si>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</si>
  <si>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</si>
  <si>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</si>
  <si>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</si>
  <si>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</si>
  <si>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</si>
  <si>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</si>
  <si>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</si>
  <si>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</si>
  <si>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</si>
  <si>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</si>
  <si>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</si>
  <si>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</si>
  <si>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</si>
  <si>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</si>
  <si>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</si>
  <si>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</si>
  <si>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</si>
  <si>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</si>
  <si>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</si>
  <si>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</si>
  <si>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</si>
  <si>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</si>
  <si>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</si>
  <si>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</si>
  <si>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</si>
  <si>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</si>
  <si>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</si>
  <si>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</si>
  <si>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</si>
  <si>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</si>
  <si>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</si>
  <si>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</si>
  <si>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</si>
  <si>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</si>
  <si>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</si>
  <si>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</si>
  <si>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</si>
  <si>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</si>
  <si>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</si>
  <si>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</si>
  <si>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</si>
  <si>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</si>
  <si>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</si>
  <si>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</si>
  <si>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</si>
  <si>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</si>
  <si>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</si>
  <si>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</si>
  <si>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</si>
  <si>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</si>
  <si>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</si>
  <si>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</si>
  <si>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</si>
  <si>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</si>
  <si>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</si>
  <si>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</si>
  <si>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</si>
  <si>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</si>
  <si>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</si>
  <si>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</si>
  <si>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</si>
  <si>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</si>
  <si>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</si>
  <si>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</si>
  <si>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</si>
  <si>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</si>
  <si>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</si>
  <si>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</si>
  <si>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</si>
  <si>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</si>
  <si>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</si>
  <si>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</si>
  <si>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</si>
  <si>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</si>
  <si>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</si>
  <si>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</si>
  <si>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</si>
  <si>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</si>
  <si>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</si>
  <si>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</si>
  <si>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</si>
  <si>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</si>
  <si>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</si>
  <si>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</si>
  <si>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</si>
  <si>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</si>
  <si>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</si>
  <si>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</si>
  <si>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</si>
  <si>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</si>
  <si>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</si>
  <si>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</si>
  <si>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</si>
  <si>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</si>
  <si>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</si>
  <si>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</si>
  <si>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</si>
  <si>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</si>
  <si>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</si>
  <si>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</si>
  <si>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</si>
  <si>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</si>
  <si>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</si>
  <si>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</si>
  <si>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</si>
  <si>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</si>
  <si>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</si>
  <si>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</si>
  <si>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</si>
  <si>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</si>
  <si>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</si>
  <si>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</si>
  <si>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</si>
  <si>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</si>
  <si>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</si>
  <si>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</si>
  <si>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</si>
  <si>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</si>
  <si>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</si>
  <si>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</si>
  <si>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</si>
  <si>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</si>
  <si>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</si>
  <si>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</si>
  <si>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</si>
  <si>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</si>
  <si>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</si>
  <si>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</si>
  <si>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</si>
  <si>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</si>
  <si>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</si>
  <si>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</si>
  <si>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</si>
  <si>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</si>
  <si>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</si>
  <si>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</si>
  <si>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</si>
  <si>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</si>
  <si>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</si>
  <si>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</si>
  <si>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</si>
  <si>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</si>
  <si>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</si>
  <si>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</si>
  <si>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</si>
  <si>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</si>
  <si>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</si>
  <si>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</si>
  <si>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</si>
  <si>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</si>
  <si>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</si>
  <si>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</si>
  <si>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</si>
  <si>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</si>
  <si>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</si>
  <si>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</si>
  <si>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</si>
  <si>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</si>
  <si>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</si>
  <si>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</si>
  <si>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</si>
  <si>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</si>
  <si>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</si>
  <si>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</si>
  <si>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</si>
  <si>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</si>
  <si>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</si>
  <si>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</si>
  <si>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</si>
  <si>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</si>
  <si>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</si>
  <si>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</si>
  <si>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</si>
  <si>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</si>
  <si>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</si>
  <si>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</si>
  <si>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</si>
  <si>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</si>
  <si>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</si>
  <si>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</si>
  <si>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</si>
  <si>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</si>
  <si>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</si>
  <si>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</si>
  <si>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</si>
  <si>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</si>
  <si>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</si>
  <si>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</si>
  <si>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</si>
  <si>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</si>
  <si>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</si>
  <si>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</si>
  <si>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</si>
  <si>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</si>
  <si>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</si>
  <si>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</si>
  <si>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</si>
  <si>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</si>
  <si>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</si>
  <si>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</si>
  <si>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</si>
  <si>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</si>
  <si>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</si>
  <si>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</si>
  <si>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</si>
  <si>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</si>
  <si>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</si>
  <si>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</si>
  <si>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</si>
  <si>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</si>
  <si>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</si>
  <si>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</si>
  <si>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</si>
  <si>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</si>
  <si>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</si>
  <si>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</si>
  <si>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</si>
  <si>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</si>
  <si>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</si>
  <si>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</si>
  <si>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</si>
  <si>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</si>
  <si>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</si>
  <si>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</si>
  <si>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</si>
  <si>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</si>
  <si>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</si>
  <si>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</si>
  <si>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</si>
  <si>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</si>
  <si>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</si>
  <si>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</si>
  <si>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</si>
  <si>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</si>
  <si>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</si>
  <si>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</si>
  <si>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</si>
  <si>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</si>
  <si>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</si>
  <si>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</si>
  <si>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</si>
  <si>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</si>
  <si>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</si>
  <si>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</si>
  <si>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</si>
  <si>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</si>
  <si>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</si>
  <si>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</si>
  <si>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</si>
  <si>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</si>
  <si>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</si>
  <si>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</si>
  <si>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</si>
  <si>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</si>
  <si>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</si>
  <si>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</si>
  <si>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</si>
  <si>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</si>
  <si>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</si>
  <si>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</si>
  <si>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</si>
  <si>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</si>
  <si>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</si>
  <si>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</si>
  <si>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</si>
  <si>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</si>
  <si>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</si>
  <si>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</si>
  <si>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</si>
  <si>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</si>
  <si>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</si>
  <si>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</si>
  <si>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</si>
  <si>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</si>
  <si>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</si>
  <si>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</si>
  <si>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</si>
  <si>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</si>
  <si>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</si>
  <si>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</si>
  <si>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</si>
  <si>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</si>
  <si>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</si>
  <si>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</si>
  <si>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</si>
  <si>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</si>
  <si>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</si>
  <si>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</si>
  <si>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</si>
  <si>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</si>
  <si>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</si>
  <si>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</si>
  <si>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</si>
  <si>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</si>
  <si>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</si>
  <si>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</si>
  <si>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</si>
  <si>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</si>
  <si>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</si>
  <si>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</si>
  <si>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</si>
  <si>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</si>
  <si>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</si>
  <si>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</si>
  <si>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</si>
  <si>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</si>
  <si>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</si>
  <si>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</si>
  <si>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</si>
  <si>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</si>
  <si>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</si>
  <si>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</si>
  <si>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</si>
  <si>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</si>
  <si>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</si>
  <si>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</si>
  <si>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</si>
  <si>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</si>
  <si>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</si>
  <si>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</si>
  <si>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</si>
  <si>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</si>
  <si>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</si>
  <si>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</si>
  <si>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</si>
  <si>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</si>
  <si>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</si>
  <si>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</si>
  <si>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</si>
  <si>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</si>
  <si>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</si>
  <si>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</si>
  <si>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</si>
  <si>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</si>
  <si>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</si>
  <si>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</si>
  <si>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</si>
  <si>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</si>
  <si>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</si>
  <si>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</si>
  <si>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</si>
  <si>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</si>
  <si>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</si>
  <si>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</si>
  <si>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</si>
  <si>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</si>
  <si>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</si>
  <si>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</si>
  <si>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</si>
  <si>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</si>
  <si>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</si>
  <si>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</si>
  <si>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</si>
  <si>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</si>
  <si>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</si>
  <si>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</si>
  <si>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</si>
  <si>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</si>
  <si>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</si>
  <si>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</si>
  <si>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</si>
  <si>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</si>
  <si>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</si>
  <si>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</si>
  <si>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</si>
  <si>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</si>
  <si>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</si>
  <si>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</si>
  <si>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</si>
  <si>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</si>
  <si>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</si>
  <si>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</si>
  <si>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</si>
  <si>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</si>
  <si>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</si>
  <si>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</si>
  <si>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</si>
  <si>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</si>
  <si>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</si>
  <si>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</si>
  <si>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</si>
  <si>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</si>
  <si>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</si>
  <si>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</si>
  <si>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</si>
  <si>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</si>
  <si>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</si>
  <si>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</si>
  <si>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</si>
  <si>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</si>
  <si>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</si>
  <si>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</si>
  <si>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</si>
  <si>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</si>
  <si>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</si>
  <si>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</si>
  <si>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</si>
  <si>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</si>
  <si>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</si>
  <si>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</si>
  <si>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</si>
  <si>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</si>
  <si>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</si>
  <si>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</si>
  <si>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</si>
  <si>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</si>
  <si>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</si>
  <si>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</si>
  <si>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</si>
  <si>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</si>
  <si>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</si>
  <si>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</si>
  <si>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</si>
  <si>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</si>
  <si>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</si>
  <si>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</si>
  <si>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</si>
  <si>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</si>
  <si>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</si>
  <si>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</si>
  <si>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</si>
  <si>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</si>
  <si>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</si>
  <si>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</si>
  <si>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</si>
  <si>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</si>
  <si>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</si>
  <si>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</si>
  <si>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</si>
  <si>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</si>
  <si>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</si>
  <si>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</si>
  <si>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</si>
  <si>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</si>
  <si>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</si>
  <si>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</si>
  <si>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</si>
  <si>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</si>
  <si>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</si>
  <si>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</si>
  <si>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</si>
  <si>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</si>
  <si>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</si>
  <si>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</si>
  <si>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</si>
  <si>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</si>
  <si>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</si>
  <si>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</si>
  <si>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</si>
  <si>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</si>
  <si>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</si>
  <si>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</si>
  <si>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</si>
  <si>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</si>
  <si>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</si>
  <si>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</si>
  <si>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</si>
  <si>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</si>
  <si>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</si>
  <si>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</si>
  <si>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</si>
  <si>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</si>
  <si>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</si>
  <si>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</si>
  <si>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</si>
  <si>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</si>
  <si>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</si>
  <si>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</si>
  <si>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</si>
  <si>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</si>
  <si>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</si>
  <si>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</si>
  <si>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</si>
  <si>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</si>
  <si>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</si>
  <si>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</si>
  <si>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</si>
  <si>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</si>
  <si>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</si>
  <si>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</si>
  <si>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</si>
  <si>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</si>
  <si>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</si>
  <si>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</si>
  <si>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</si>
  <si>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</si>
  <si>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</si>
  <si>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</si>
  <si>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</si>
  <si>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</si>
  <si>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</si>
  <si>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</si>
  <si>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</si>
  <si>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</si>
  <si>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</si>
  <si>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</si>
  <si>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</si>
  <si>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</si>
  <si>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</si>
  <si>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</si>
  <si>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</si>
  <si>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</si>
  <si>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</si>
  <si>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</si>
  <si>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</si>
  <si>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</si>
  <si>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</si>
  <si>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</si>
  <si>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</si>
  <si>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</si>
  <si>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</si>
  <si>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</si>
  <si>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</si>
  <si>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</si>
  <si>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</si>
  <si>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</si>
  <si>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</si>
  <si>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</si>
  <si>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</si>
  <si>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</si>
  <si>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</si>
  <si>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</si>
  <si>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</si>
  <si>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</si>
  <si>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</si>
  <si>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</si>
  <si>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</si>
  <si>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</si>
  <si>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</si>
  <si>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</si>
  <si>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</si>
  <si>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</si>
  <si>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</si>
  <si>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</si>
  <si>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</si>
  <si>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</si>
  <si>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</si>
  <si>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</si>
  <si>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</si>
  <si>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</si>
  <si>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</si>
  <si>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</si>
  <si>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</si>
  <si>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</si>
  <si>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</si>
  <si>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</si>
  <si>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</si>
  <si>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</si>
  <si>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</si>
  <si>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</si>
  <si>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</si>
  <si>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</si>
  <si>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</si>
  <si>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</si>
  <si>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</si>
  <si>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</si>
  <si>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</si>
  <si>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</si>
  <si>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</si>
  <si>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</si>
  <si>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</si>
  <si>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</si>
  <si>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</si>
  <si>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</si>
  <si>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</si>
  <si>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</si>
  <si>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</si>
  <si>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</si>
  <si>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</si>
  <si>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</si>
  <si>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</si>
  <si>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</si>
  <si>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</si>
  <si>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</si>
  <si>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</si>
  <si>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</si>
  <si>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</si>
  <si>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</si>
  <si>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</si>
  <si>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</si>
  <si>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</si>
  <si>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</si>
  <si>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</si>
  <si>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</si>
  <si>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</si>
  <si>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</si>
  <si>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</si>
  <si>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</si>
  <si>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</si>
  <si>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</si>
  <si>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</si>
  <si>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</si>
  <si>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</si>
  <si>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</si>
  <si>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</si>
  <si>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</si>
  <si>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</si>
  <si>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</si>
  <si>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</si>
  <si>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</si>
  <si>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</si>
  <si>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</si>
  <si>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</si>
  <si>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</si>
  <si>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</si>
  <si>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</si>
  <si>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</si>
  <si>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</si>
  <si>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</si>
  <si>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</si>
  <si>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</si>
  <si>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</si>
  <si>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</si>
  <si>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</si>
  <si>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</si>
  <si>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</si>
  <si>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</si>
  <si>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</si>
  <si>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</si>
  <si>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</si>
  <si>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</si>
  <si>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</si>
  <si>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</si>
  <si>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</si>
  <si>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</si>
  <si>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</si>
  <si>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</si>
  <si>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</si>
  <si>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</si>
  <si>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</si>
  <si>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</si>
  <si>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</si>
  <si>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</si>
  <si>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</si>
  <si>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</si>
  <si>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</si>
  <si>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</si>
  <si>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</si>
  <si>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</si>
  <si>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</si>
  <si>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</si>
  <si>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</si>
  <si>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</si>
  <si>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</si>
  <si>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</si>
  <si>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</si>
  <si>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</si>
  <si>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</si>
  <si>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</si>
  <si>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</si>
  <si>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</si>
  <si>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</si>
  <si>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</si>
  <si>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</si>
  <si>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</si>
  <si>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</si>
  <si>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</si>
  <si>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</si>
  <si>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</si>
  <si>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</si>
  <si>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</si>
  <si>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</si>
  <si>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</si>
  <si>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</si>
  <si>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</si>
  <si>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</si>
  <si>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</si>
  <si>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</si>
  <si>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</si>
  <si>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</si>
  <si>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</si>
  <si>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</si>
  <si>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</si>
  <si>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</si>
  <si>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</si>
  <si>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</si>
  <si>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</si>
  <si>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</si>
  <si>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</si>
  <si>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</si>
  <si>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</si>
  <si>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</si>
  <si>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</si>
  <si>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</si>
  <si>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</si>
  <si>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</si>
  <si>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</si>
  <si>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</si>
  <si>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</si>
  <si>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</si>
  <si>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</si>
  <si>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</si>
  <si>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</si>
  <si>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</si>
  <si>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</si>
  <si>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</si>
  <si>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</si>
  <si>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</si>
  <si>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</si>
  <si>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</si>
  <si>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</si>
  <si>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</si>
  <si>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</si>
  <si>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</si>
  <si>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</si>
  <si>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</si>
  <si>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</si>
  <si>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</si>
  <si>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</si>
  <si>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</si>
  <si>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</si>
  <si>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</si>
  <si>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</si>
  <si>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</si>
  <si>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</si>
  <si>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</si>
  <si>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</si>
  <si>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</si>
  <si>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</si>
  <si>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</si>
  <si>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</si>
  <si>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</si>
  <si>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</si>
  <si>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</si>
  <si>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</si>
  <si>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</si>
  <si>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</si>
  <si>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</si>
  <si>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</si>
  <si>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</si>
  <si>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</si>
  <si>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</si>
  <si>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</si>
  <si>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</si>
  <si>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</si>
  <si>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</si>
  <si>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</si>
  <si>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</si>
  <si>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</si>
  <si>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</si>
  <si>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</si>
  <si>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</si>
  <si>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</si>
  <si>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</si>
  <si>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</si>
  <si>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</si>
  <si>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</si>
  <si>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</si>
  <si>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</si>
  <si>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</si>
  <si>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</si>
  <si>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</si>
  <si>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</si>
  <si>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</si>
  <si>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</si>
  <si>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</si>
  <si>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</si>
  <si>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</si>
  <si>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</si>
  <si>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</si>
  <si>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</si>
  <si>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</si>
  <si>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</si>
  <si>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</si>
  <si>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</si>
  <si>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</si>
  <si>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</si>
  <si>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</si>
  <si>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</si>
  <si>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</si>
  <si>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</si>
  <si>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</si>
  <si>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</si>
  <si>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</si>
  <si>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</si>
  <si>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</si>
  <si>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</si>
  <si>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</si>
  <si>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</si>
  <si>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</si>
  <si>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</si>
  <si>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</si>
  <si>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</si>
  <si>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</si>
  <si>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</si>
  <si>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</si>
  <si>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</si>
  <si>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</si>
  <si>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</si>
  <si>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</si>
  <si>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</si>
  <si>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</si>
  <si>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</si>
  <si>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</si>
  <si>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</si>
  <si>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</si>
  <si>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</si>
  <si>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</si>
  <si>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</si>
  <si>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</si>
  <si>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</si>
  <si>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</si>
  <si>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</si>
  <si>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</si>
  <si>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</si>
  <si>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</si>
  <si>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</si>
  <si>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</si>
  <si>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</si>
  <si>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</si>
  <si>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</si>
  <si>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</si>
  <si>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</si>
  <si>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</si>
  <si>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</si>
  <si>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</si>
  <si>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</si>
  <si>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</si>
  <si>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</si>
  <si>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</si>
  <si>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</si>
  <si>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</si>
  <si>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</si>
  <si>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</si>
  <si>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</si>
  <si>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</si>
  <si>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</si>
  <si>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</si>
  <si>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</si>
  <si>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</si>
  <si>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</si>
  <si>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</si>
  <si>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</si>
  <si>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</si>
  <si>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</si>
  <si>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</si>
  <si>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</si>
  <si>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</si>
  <si>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</si>
  <si>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</si>
  <si>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</si>
  <si>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</si>
  <si>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</si>
  <si>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</si>
  <si>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</si>
  <si>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</si>
  <si>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</si>
  <si>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</si>
  <si>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</si>
  <si>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</si>
  <si>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</si>
  <si>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</si>
  <si>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</si>
  <si>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</si>
  <si>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</si>
  <si>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</si>
  <si>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</si>
  <si>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</si>
  <si>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</si>
  <si>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</si>
  <si>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</si>
  <si>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</si>
  <si>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</si>
  <si>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</si>
  <si>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</si>
  <si>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</si>
  <si>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</si>
  <si>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</si>
  <si>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</si>
  <si>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</si>
  <si>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</si>
  <si>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</si>
  <si>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</si>
  <si>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</si>
  <si>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</si>
  <si>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</si>
  <si>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</si>
  <si>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</si>
  <si>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</si>
  <si>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</si>
  <si>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</si>
  <si>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</si>
  <si>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</si>
  <si>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</si>
  <si>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</si>
  <si>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</si>
  <si>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</si>
  <si>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</si>
  <si>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</si>
  <si>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</si>
  <si>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</si>
  <si>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</si>
  <si>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</si>
  <si>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</si>
  <si>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</si>
  <si>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</si>
  <si>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</si>
  <si>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</si>
  <si>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</si>
  <si>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</si>
  <si>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</si>
  <si>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</si>
  <si>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</si>
  <si>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</si>
  <si>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</si>
  <si>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</si>
  <si>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</si>
  <si>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</si>
  <si>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</si>
  <si>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</si>
  <si>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</si>
  <si>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</si>
  <si>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</si>
  <si>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</si>
  <si>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</si>
  <si>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</si>
  <si>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</si>
  <si>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</si>
  <si>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</si>
  <si>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</si>
  <si>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</si>
  <si>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</si>
  <si>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</si>
  <si>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</si>
  <si>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</si>
  <si>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</si>
  <si>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</si>
  <si>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</si>
  <si>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</si>
  <si>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</si>
  <si>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</si>
  <si>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</si>
  <si>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</si>
  <si>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</si>
  <si>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</si>
  <si>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</si>
  <si>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</si>
  <si>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</si>
  <si>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</si>
  <si>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</si>
  <si>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</si>
  <si>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</si>
  <si>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</si>
  <si>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</si>
  <si>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</si>
  <si>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</si>
  <si>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</si>
  <si>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</si>
  <si>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</si>
  <si>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</si>
  <si>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</si>
  <si>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</si>
  <si>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</si>
  <si>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</si>
  <si>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</si>
  <si>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</si>
  <si>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</si>
  <si>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</si>
  <si>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</si>
  <si>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</si>
  <si>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</si>
  <si>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</si>
  <si>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</si>
  <si>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</si>
  <si>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</si>
  <si>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</si>
  <si>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</si>
  <si>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</si>
  <si>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</si>
  <si>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</si>
  <si>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</si>
  <si>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</si>
  <si>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</si>
  <si>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</si>
  <si>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</si>
  <si>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</si>
  <si>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</si>
  <si>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</si>
  <si>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</si>
  <si>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</si>
  <si>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</si>
  <si>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</si>
  <si>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</si>
  <si>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</si>
  <si>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</si>
  <si>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</si>
  <si>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</si>
  <si>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</si>
  <si>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</si>
  <si>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</si>
  <si>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</si>
  <si>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</si>
  <si>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</si>
  <si>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</si>
  <si>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</si>
  <si>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</si>
  <si>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</si>
  <si>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</si>
  <si>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</si>
  <si>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</si>
  <si>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</si>
  <si>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</si>
  <si>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</si>
  <si>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</si>
  <si>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</si>
  <si>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</si>
  <si>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</si>
  <si>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</si>
  <si>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</si>
  <si>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</si>
  <si>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</si>
  <si>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</si>
  <si>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</si>
  <si>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</si>
  <si>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</si>
  <si>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</si>
  <si>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</si>
  <si>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</si>
  <si>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</si>
  <si>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</si>
  <si>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</si>
  <si>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</si>
  <si>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</si>
  <si>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</si>
  <si>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</si>
  <si>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</si>
  <si>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</si>
  <si>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</si>
  <si>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</si>
  <si>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</si>
  <si>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</si>
  <si>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</si>
  <si>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</si>
  <si>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</si>
  <si>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</si>
  <si>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</si>
  <si>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</si>
  <si>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</si>
  <si>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</si>
  <si>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</si>
  <si>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</si>
  <si>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</si>
  <si>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</si>
  <si>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</si>
  <si>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</si>
  <si>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</si>
  <si>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</si>
  <si>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</si>
  <si>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</si>
  <si>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</si>
  <si>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</si>
  <si>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</si>
  <si>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</si>
  <si>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</si>
  <si>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</si>
  <si>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</si>
  <si>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</si>
  <si>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</si>
  <si>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</si>
  <si>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</si>
  <si>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</si>
  <si>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</si>
  <si>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</si>
  <si>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</si>
  <si>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</si>
  <si>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</si>
  <si>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</si>
  <si>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</si>
  <si>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</si>
  <si>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</si>
  <si>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</si>
  <si>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</si>
  <si>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</si>
  <si>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</si>
  <si>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</si>
  <si>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</si>
  <si>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</si>
  <si>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</si>
  <si>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</si>
  <si>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</si>
  <si>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</si>
  <si>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</si>
  <si>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</si>
  <si>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</si>
  <si>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</si>
  <si>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</si>
  <si>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</si>
  <si>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</si>
  <si>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</si>
  <si>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</si>
  <si>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</si>
  <si>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</si>
  <si>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</si>
  <si>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</si>
  <si>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</si>
  <si>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</si>
  <si>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</si>
  <si>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</si>
  <si>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</si>
  <si>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</si>
  <si>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</si>
  <si>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</si>
  <si>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</si>
  <si>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</si>
  <si>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</si>
  <si>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</si>
  <si>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</si>
  <si>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</si>
  <si>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</si>
  <si>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</si>
  <si>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</si>
  <si>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</si>
  <si>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</si>
  <si>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</si>
  <si>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</si>
  <si>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</si>
  <si>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</si>
  <si>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</si>
  <si>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</si>
  <si>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</si>
  <si>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</si>
  <si>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</si>
  <si>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</si>
  <si>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</si>
  <si>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</si>
  <si>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</si>
  <si>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</si>
  <si>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</si>
  <si>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</si>
  <si>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</si>
  <si>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</si>
  <si>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</si>
  <si>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</si>
  <si>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</si>
  <si>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</si>
  <si>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</si>
  <si>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</si>
  <si>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</si>
  <si>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</si>
  <si>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</si>
  <si>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</si>
  <si>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</si>
  <si>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</si>
  <si>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</si>
  <si>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</si>
  <si>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</si>
  <si>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</si>
  <si>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</si>
  <si>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</si>
  <si>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</si>
  <si>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</si>
  <si>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</si>
  <si>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</si>
  <si>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</si>
  <si>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</si>
  <si>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</si>
  <si>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</si>
  <si>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</si>
  <si>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</si>
  <si>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</si>
  <si>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</si>
  <si>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</si>
  <si>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</si>
  <si>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</si>
  <si>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</si>
  <si>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</si>
  <si>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</si>
  <si>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</si>
  <si>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</si>
  <si>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</si>
  <si>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</si>
  <si>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</si>
  <si>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</si>
  <si>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</si>
  <si>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</si>
  <si>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</si>
  <si>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</si>
  <si>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</si>
  <si>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</si>
  <si>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</si>
  <si>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</si>
  <si>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</si>
  <si>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</si>
  <si>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</si>
  <si>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</si>
  <si>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</si>
  <si>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</si>
  <si>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</si>
  <si>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</si>
  <si>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</si>
  <si>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</si>
  <si>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</si>
  <si>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</si>
  <si>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</si>
  <si>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</si>
  <si>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</si>
  <si>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</si>
  <si>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</si>
  <si>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</si>
  <si>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</si>
  <si>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</si>
  <si>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</si>
  <si>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</si>
  <si>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</si>
  <si>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</si>
  <si>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</si>
  <si>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</si>
  <si>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</si>
  <si>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</si>
  <si>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</si>
  <si>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</si>
  <si>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</si>
  <si>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</si>
  <si>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</si>
  <si>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</si>
  <si>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</si>
  <si>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</si>
  <si>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</si>
  <si>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</si>
  <si>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</si>
  <si>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</si>
  <si>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</si>
  <si>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</si>
  <si>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</si>
  <si>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</si>
  <si>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</si>
  <si>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</si>
  <si>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</si>
  <si>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</si>
  <si>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</si>
  <si>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</si>
  <si>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</si>
  <si>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</si>
  <si>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</si>
  <si>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</si>
  <si>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</si>
  <si>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</si>
  <si>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</si>
  <si>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</si>
  <si>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</si>
  <si>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</si>
  <si>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</si>
  <si>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</si>
  <si>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</si>
  <si>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</si>
  <si>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</si>
  <si>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</si>
  <si>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</si>
  <si>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</si>
  <si>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</si>
  <si>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</si>
  <si>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</si>
  <si>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</si>
  <si>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</si>
  <si>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</si>
  <si>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</si>
  <si>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</si>
  <si>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</si>
  <si>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</si>
  <si>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</si>
  <si>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</si>
  <si>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</si>
  <si>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</si>
  <si>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</si>
  <si>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</si>
  <si>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</si>
  <si>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</si>
  <si>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</si>
  <si>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</si>
  <si>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</si>
  <si>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</si>
  <si>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</si>
  <si>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</si>
  <si>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</si>
  <si>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</si>
  <si>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</si>
  <si>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</si>
  <si>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</si>
  <si>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</si>
  <si>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</si>
  <si>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</si>
  <si>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</si>
  <si>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</si>
  <si>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</si>
  <si>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</si>
  <si>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</si>
  <si>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</si>
  <si>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</si>
  <si>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</si>
  <si>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</si>
  <si>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</si>
  <si>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</si>
  <si>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</si>
  <si>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</si>
  <si>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</si>
  <si>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</si>
  <si>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</si>
  <si>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</si>
  <si>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</si>
  <si>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</si>
  <si>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</si>
  <si>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</si>
  <si>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</si>
  <si>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</si>
  <si>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</si>
  <si>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</si>
  <si>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</si>
  <si>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</si>
  <si>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</si>
  <si>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</si>
  <si>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</si>
  <si>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</si>
  <si>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</si>
  <si>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</si>
  <si>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</si>
  <si>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</si>
  <si>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</si>
  <si>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</si>
  <si>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</si>
  <si>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</si>
  <si>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</si>
  <si>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</si>
  <si>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</si>
  <si>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</si>
  <si>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</si>
  <si>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</si>
  <si>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</si>
  <si>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</si>
  <si>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</si>
  <si>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</si>
  <si>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</si>
  <si>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</si>
  <si>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</si>
  <si>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</si>
  <si>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</si>
  <si>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</si>
  <si>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</si>
  <si>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</si>
  <si>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</si>
  <si>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</si>
  <si>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</si>
  <si>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</si>
  <si>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</si>
  <si>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</si>
  <si>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</si>
  <si>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</si>
  <si>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</si>
  <si>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</si>
  <si>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</si>
  <si>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</si>
  <si>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</si>
  <si>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</si>
  <si>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</si>
  <si>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</si>
  <si>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</si>
  <si>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</si>
  <si>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</si>
  <si>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</si>
  <si>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</si>
  <si>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</si>
  <si>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</si>
  <si>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</si>
  <si>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</si>
  <si>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</si>
  <si>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</si>
  <si>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</si>
  <si>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</si>
  <si>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</si>
  <si>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</si>
  <si>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</si>
  <si>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</si>
  <si>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</si>
  <si>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</si>
  <si>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</si>
  <si>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</si>
  <si>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</si>
  <si>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</si>
  <si>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</si>
  <si>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</si>
  <si>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</si>
  <si>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</si>
  <si>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</si>
  <si>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</si>
  <si>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</si>
  <si>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</si>
  <si>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</si>
  <si>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</si>
  <si>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</si>
  <si>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</si>
  <si>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</si>
  <si>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</si>
  <si>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</si>
  <si>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</si>
  <si>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</si>
  <si>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</si>
  <si>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</si>
  <si>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</si>
  <si>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</si>
  <si>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</si>
  <si>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</si>
  <si>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</si>
  <si>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</si>
  <si>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</si>
  <si>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</si>
  <si>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</si>
  <si>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</si>
  <si>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</si>
  <si>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</si>
  <si>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</si>
  <si>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</si>
  <si>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</si>
  <si>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</si>
  <si>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</si>
  <si>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</si>
  <si>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</si>
  <si>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</si>
  <si>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</si>
  <si>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</si>
  <si>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</si>
  <si>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</si>
  <si>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</si>
  <si>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</si>
  <si>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</si>
  <si>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</si>
  <si>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</si>
  <si>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</si>
  <si>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</si>
  <si>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</si>
  <si>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</si>
  <si>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</si>
  <si>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</si>
  <si>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</si>
  <si>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</si>
  <si>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</si>
  <si>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</si>
  <si>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</si>
  <si>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</si>
  <si>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</si>
  <si>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</si>
  <si>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</si>
  <si>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</si>
  <si>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</si>
  <si>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</si>
  <si>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</si>
  <si>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</si>
  <si>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</si>
  <si>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</si>
  <si>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</si>
  <si>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</si>
  <si>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</si>
  <si>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</si>
  <si>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</si>
  <si>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</si>
  <si>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</si>
  <si>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</si>
  <si>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</si>
  <si>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</si>
  <si>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</si>
  <si>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</si>
  <si>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</si>
  <si>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</si>
  <si>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</si>
  <si>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</si>
  <si>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</si>
  <si>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</si>
  <si>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</si>
  <si>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</si>
  <si>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</si>
  <si>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</si>
  <si>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</si>
  <si>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</si>
  <si>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</si>
  <si>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</si>
  <si>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</si>
  <si>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</si>
  <si>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</si>
  <si>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</si>
  <si>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</si>
  <si>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</si>
  <si>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</si>
  <si>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</si>
  <si>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</si>
  <si>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</si>
  <si>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</si>
  <si>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</si>
  <si>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</si>
  <si>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</si>
  <si>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</si>
  <si>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</si>
  <si>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</si>
  <si>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</si>
  <si>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</si>
  <si>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</si>
  <si>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</si>
  <si>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</si>
  <si>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</si>
  <si>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</si>
  <si>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</si>
  <si>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</si>
  <si>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</si>
  <si>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</si>
  <si>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</si>
  <si>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</si>
  <si>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</si>
  <si>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</si>
  <si>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</si>
  <si>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</si>
  <si>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</si>
  <si>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</si>
  <si>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</si>
  <si>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</si>
  <si>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</si>
  <si>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</si>
  <si>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</si>
  <si>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</si>
  <si>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</si>
  <si>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</si>
  <si>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</si>
  <si>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</si>
  <si>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</si>
  <si>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</si>
  <si>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</si>
  <si>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</si>
  <si>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</si>
  <si>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</si>
  <si>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</si>
  <si>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</si>
  <si>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</si>
  <si>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</si>
  <si>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</si>
  <si>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</si>
  <si>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</si>
  <si>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</si>
  <si>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</si>
  <si>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</si>
  <si>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</si>
  <si>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</si>
  <si>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</si>
  <si>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</si>
  <si>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</si>
  <si>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</si>
  <si>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</si>
  <si>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</si>
  <si>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</si>
  <si>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</si>
  <si>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</si>
  <si>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</si>
  <si>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</si>
  <si>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</si>
  <si>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</si>
  <si>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</si>
  <si>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</si>
  <si>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</si>
  <si>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</si>
  <si>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</si>
  <si>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</si>
  <si>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</si>
  <si>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</si>
  <si>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</si>
  <si>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</si>
  <si>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</si>
  <si>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</si>
  <si>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</si>
  <si>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</si>
  <si>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</si>
  <si>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</si>
  <si>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</si>
  <si>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</si>
  <si>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</si>
  <si>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</si>
  <si>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</si>
  <si>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</si>
  <si>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</si>
  <si>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</si>
  <si>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</si>
  <si>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</si>
  <si>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</si>
  <si>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</si>
  <si>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</si>
  <si>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</si>
  <si>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</si>
  <si>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</si>
  <si>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</si>
  <si>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</si>
  <si>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</si>
  <si>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</si>
  <si>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</si>
  <si>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</si>
  <si>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</si>
  <si>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</si>
  <si>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</si>
  <si>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</si>
  <si>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</si>
  <si>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</si>
  <si>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</si>
  <si>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</si>
  <si>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</si>
  <si>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</si>
  <si>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</si>
  <si>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</si>
  <si>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</si>
  <si>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</si>
  <si>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</si>
  <si>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</si>
  <si>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</si>
  <si>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</si>
  <si>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</si>
  <si>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</si>
  <si>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</si>
  <si>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</si>
  <si>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</si>
  <si>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</si>
  <si>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</si>
  <si>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</si>
  <si>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</si>
  <si>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</si>
  <si>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</si>
  <si>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</si>
  <si>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</si>
  <si>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</si>
  <si>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</si>
  <si>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</si>
  <si>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</si>
  <si>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</si>
  <si>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</si>
  <si>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</si>
  <si>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</si>
  <si>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</si>
  <si>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</si>
  <si>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</si>
  <si>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</si>
  <si>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</si>
  <si>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</si>
  <si>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</si>
  <si>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</si>
  <si>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</si>
  <si>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</si>
  <si>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</si>
  <si>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</si>
  <si>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</si>
  <si>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</si>
  <si>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</si>
  <si>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</si>
  <si>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</si>
  <si>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</si>
  <si>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</si>
  <si>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</si>
  <si>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</si>
  <si>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</si>
  <si>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</si>
  <si>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</si>
  <si>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</si>
  <si>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</si>
  <si>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</si>
  <si>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</si>
  <si>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</si>
  <si>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</si>
  <si>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</si>
  <si>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</si>
  <si>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</si>
  <si>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</si>
  <si>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</si>
  <si>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</si>
  <si>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</si>
  <si>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</si>
  <si>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</si>
  <si>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</si>
  <si>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</si>
  <si>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</si>
  <si>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</si>
  <si>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</si>
  <si>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</si>
  <si>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</si>
  <si>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</si>
  <si>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</si>
  <si>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</si>
  <si>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</si>
  <si>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</si>
  <si>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</si>
  <si>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</si>
  <si>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</si>
  <si>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</si>
  <si>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</si>
  <si>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</si>
  <si>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</si>
  <si>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</si>
  <si>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</si>
  <si>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</si>
  <si>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</si>
  <si>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</si>
  <si>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</si>
  <si>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</si>
  <si>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</si>
  <si>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</si>
  <si>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</si>
  <si>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</si>
  <si>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</si>
  <si>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</si>
  <si>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</si>
  <si>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</si>
  <si>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</si>
  <si>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</si>
  <si>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</si>
  <si>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</si>
  <si>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</si>
  <si>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</si>
  <si>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</si>
  <si>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</si>
  <si>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</si>
  <si>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</si>
  <si>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</si>
  <si>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</si>
  <si>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</si>
  <si>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</si>
  <si>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</si>
  <si>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</si>
  <si>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</si>
  <si>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</si>
  <si>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</si>
  <si>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</si>
  <si>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</si>
  <si>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</si>
  <si>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</si>
  <si>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</si>
  <si>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</si>
  <si>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</si>
  <si>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</si>
  <si>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</si>
  <si>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</si>
  <si>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</si>
  <si>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</si>
  <si>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</si>
  <si>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</si>
  <si>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</si>
  <si>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</si>
  <si>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</si>
  <si>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</si>
  <si>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</si>
  <si>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</si>
  <si>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</si>
  <si>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</si>
  <si>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</si>
  <si>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</si>
  <si>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</si>
  <si>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</si>
  <si>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</si>
  <si>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</si>
  <si>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</si>
  <si>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</si>
  <si>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</si>
  <si>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</si>
  <si>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</si>
  <si>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</si>
  <si>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</si>
  <si>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</si>
  <si>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</si>
  <si>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</si>
  <si>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</si>
  <si>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</si>
  <si>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</si>
  <si>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</si>
  <si>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</si>
  <si>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</si>
  <si>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</si>
  <si>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</si>
  <si>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</si>
  <si>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</si>
  <si>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</si>
  <si>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</si>
  <si>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</si>
  <si>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</si>
  <si>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</si>
  <si>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</si>
  <si>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</si>
  <si>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</si>
  <si>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</si>
  <si>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</si>
  <si>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</si>
  <si>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</si>
  <si>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</si>
  <si>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</si>
  <si>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</si>
  <si>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</si>
  <si>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</si>
  <si>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</si>
  <si>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</si>
  <si>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</si>
  <si>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</si>
  <si>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</si>
  <si>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</si>
  <si>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</si>
  <si>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</si>
  <si>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</si>
  <si>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</si>
  <si>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</si>
  <si>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</si>
  <si>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</si>
  <si>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</si>
  <si>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</si>
  <si>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</si>
  <si>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</si>
  <si>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</si>
  <si>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</si>
  <si>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</si>
  <si>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</si>
  <si>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</si>
  <si>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</si>
  <si>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</si>
  <si>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</si>
  <si>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</si>
  <si>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</si>
  <si>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</si>
  <si>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</si>
  <si>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</si>
  <si>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</si>
  <si>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</si>
  <si>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</si>
  <si>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</si>
  <si>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</si>
  <si>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</si>
  <si>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</si>
  <si>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</si>
  <si>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</si>
  <si>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</si>
  <si>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</si>
  <si>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</si>
  <si>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</si>
  <si>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</si>
  <si>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</si>
  <si>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</si>
  <si>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</si>
  <si>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</si>
  <si>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</si>
  <si>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</si>
  <si>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</si>
  <si>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</si>
  <si>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</si>
  <si>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</si>
  <si>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</si>
  <si>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</si>
  <si>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</si>
  <si>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</si>
  <si>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</si>
  <si>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</si>
  <si>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</si>
  <si>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</si>
  <si>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</si>
  <si>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</si>
  <si>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</si>
  <si>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</si>
  <si>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</si>
  <si>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</si>
  <si>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</si>
  <si>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</si>
  <si>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</si>
  <si>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</si>
  <si>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</si>
  <si>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</si>
  <si>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</si>
  <si>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</si>
  <si>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</si>
  <si>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</si>
  <si>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</si>
  <si>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</si>
  <si>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</si>
  <si>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</si>
  <si>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</si>
  <si>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</si>
  <si>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</si>
  <si>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</si>
  <si>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</si>
  <si>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</si>
  <si>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</si>
  <si>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</si>
  <si>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</si>
  <si>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</si>
  <si>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</si>
  <si>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</si>
  <si>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</si>
  <si>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</si>
  <si>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</si>
  <si>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</si>
  <si>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</si>
  <si>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</si>
  <si>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</si>
  <si>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</si>
  <si>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</si>
  <si>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</si>
  <si>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</si>
  <si>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</si>
  <si>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</si>
  <si>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</si>
  <si>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</si>
  <si>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</si>
  <si>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</si>
  <si>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</si>
  <si>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</si>
  <si>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</si>
  <si>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</si>
  <si>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</si>
  <si>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</si>
  <si>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</si>
  <si>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</si>
  <si>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</si>
  <si>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</si>
  <si>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</si>
  <si>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</si>
  <si>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</si>
  <si>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</si>
  <si>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</si>
  <si>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</si>
  <si>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</si>
  <si>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</si>
  <si>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</si>
  <si>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</si>
  <si>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</si>
  <si>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</si>
  <si>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</si>
  <si>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</si>
  <si>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</si>
  <si>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</si>
  <si>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</si>
  <si>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</si>
  <si>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</si>
  <si>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</si>
  <si>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</si>
  <si>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</si>
  <si>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</si>
  <si>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</si>
  <si>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</si>
  <si>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</si>
  <si>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</si>
  <si>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</si>
  <si>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</si>
  <si>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</si>
  <si>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</si>
  <si>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</si>
  <si>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</si>
  <si>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</si>
  <si>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</si>
  <si>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</si>
  <si>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</si>
  <si>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</si>
  <si>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</si>
  <si>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</si>
  <si>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</si>
  <si>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</si>
  <si>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</si>
  <si>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</si>
  <si>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</si>
  <si>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</si>
  <si>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</si>
  <si>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</si>
  <si>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</si>
  <si>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</si>
  <si>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</si>
  <si>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</si>
  <si>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</si>
  <si>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</si>
  <si>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</si>
  <si>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</si>
  <si>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</si>
  <si>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</si>
  <si>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</si>
  <si>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</si>
  <si>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</si>
  <si>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</si>
  <si>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</si>
  <si>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</si>
  <si>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</si>
  <si>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</si>
  <si>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</si>
  <si>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</si>
  <si>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</si>
  <si>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</si>
  <si>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</si>
  <si>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</si>
  <si>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</si>
  <si>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</si>
  <si>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</si>
  <si>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</si>
  <si>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</si>
  <si>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</si>
  <si>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</si>
  <si>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</si>
  <si>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</si>
  <si>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</si>
  <si>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</si>
  <si>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</si>
  <si>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</si>
  <si>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</si>
  <si>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</si>
  <si>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</si>
  <si>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</si>
  <si>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</si>
  <si>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</si>
  <si>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</si>
  <si>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</si>
  <si>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</si>
  <si>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</si>
  <si>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</si>
  <si>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</si>
  <si>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</si>
  <si>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</si>
  <si>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</si>
  <si>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</si>
  <si>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</si>
  <si>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</si>
  <si>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</si>
  <si>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</si>
  <si>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</si>
  <si>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</si>
  <si>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</si>
  <si>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</si>
  <si>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</si>
  <si>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</si>
  <si>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</si>
  <si>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</si>
  <si>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</si>
  <si>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</si>
  <si>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</si>
  <si>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</si>
  <si>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</si>
  <si>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</si>
  <si>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</si>
  <si>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</si>
  <si>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</si>
  <si>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</si>
  <si>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</si>
  <si>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</si>
  <si>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</si>
  <si>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</si>
  <si>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</si>
  <si>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</si>
  <si>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</si>
  <si>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</si>
  <si>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</si>
  <si>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</si>
  <si>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</si>
  <si>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</si>
  <si>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</si>
  <si>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</si>
  <si>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</si>
  <si>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</si>
  <si>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</si>
  <si>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</si>
  <si>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</si>
  <si>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</si>
  <si>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</si>
  <si>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</si>
  <si>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</si>
  <si>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</si>
  <si>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</si>
  <si>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</si>
  <si>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</si>
  <si>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</si>
  <si>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</si>
  <si>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</si>
  <si>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</si>
  <si>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</si>
  <si>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</si>
  <si>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</si>
  <si>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</si>
  <si>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</si>
  <si>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</si>
  <si>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</si>
  <si>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</si>
  <si>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</si>
  <si>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</si>
  <si>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</si>
  <si>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</si>
  <si>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</si>
  <si>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</si>
  <si>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</si>
  <si>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</si>
  <si>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</si>
  <si>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</si>
  <si>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</si>
  <si>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</si>
  <si>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</si>
  <si>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</si>
  <si>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</si>
  <si>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</si>
  <si>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</si>
  <si>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</si>
  <si>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</si>
  <si>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</si>
  <si>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</si>
  <si>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</si>
  <si>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</si>
  <si>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</si>
  <si>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</si>
  <si>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</si>
  <si>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</si>
  <si>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</si>
  <si>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</si>
  <si>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</si>
  <si>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</si>
  <si>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</si>
  <si>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</si>
  <si>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</si>
  <si>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</si>
  <si>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</si>
  <si>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</si>
  <si>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</si>
  <si>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</si>
  <si>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</si>
  <si>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</si>
  <si>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</si>
  <si>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</si>
  <si>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</si>
  <si>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</si>
  <si>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</si>
  <si>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</si>
  <si>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</si>
  <si>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</si>
  <si>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</si>
  <si>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</si>
  <si>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</si>
  <si>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</si>
  <si>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</si>
  <si>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</si>
  <si>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</si>
  <si>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</si>
  <si>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</si>
  <si>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</si>
  <si>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</si>
  <si>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</si>
  <si>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</si>
  <si>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</si>
  <si>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</si>
  <si>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</si>
  <si>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</si>
  <si>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</si>
  <si>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</si>
  <si>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</si>
  <si>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</si>
  <si>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</si>
  <si>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</si>
  <si>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</si>
  <si>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</si>
  <si>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</si>
  <si>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</si>
  <si>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</si>
  <si>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</si>
  <si>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</si>
  <si>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</si>
  <si>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</si>
  <si>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</si>
  <si>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</si>
  <si>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</si>
  <si>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</si>
  <si>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</si>
  <si>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</si>
  <si>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</si>
  <si>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</si>
  <si>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</si>
  <si>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</si>
  <si>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</si>
  <si>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</si>
  <si>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</si>
  <si>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</si>
  <si>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</si>
  <si>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</si>
  <si>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</si>
  <si>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</si>
  <si>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</si>
  <si>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</si>
  <si>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</si>
  <si>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</si>
  <si>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</si>
  <si>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</si>
  <si>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</si>
  <si>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</si>
  <si>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</si>
  <si>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</si>
  <si>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</si>
  <si>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</si>
  <si>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</si>
  <si>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</si>
  <si>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</si>
  <si>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</si>
  <si>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</si>
  <si>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</si>
  <si>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</si>
  <si>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</si>
  <si>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</si>
  <si>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</si>
  <si>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</si>
  <si>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</si>
  <si>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</si>
  <si>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</si>
  <si>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</si>
  <si>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</si>
  <si>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</si>
  <si>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</si>
  <si>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</si>
  <si>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</si>
  <si>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</si>
  <si>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</si>
  <si>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</si>
  <si>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</si>
  <si>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</si>
  <si>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</si>
  <si>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</si>
  <si>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</si>
  <si>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</si>
  <si>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</si>
  <si>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</si>
  <si>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</si>
  <si>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</si>
  <si>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</si>
  <si>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</si>
  <si>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</si>
  <si>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</si>
  <si>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</si>
  <si>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</si>
  <si>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</si>
  <si>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</si>
  <si>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</si>
  <si>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</si>
  <si>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</si>
  <si>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</si>
  <si>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</si>
  <si>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</si>
  <si>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</si>
  <si>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</si>
  <si>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</si>
  <si>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</si>
  <si>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</si>
  <si>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</si>
  <si>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</si>
  <si>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</si>
  <si>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</si>
  <si>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</si>
  <si>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</si>
  <si>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</si>
  <si>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</si>
  <si>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</si>
  <si>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</si>
  <si>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</si>
  <si>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</si>
  <si>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</si>
  <si>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</si>
  <si>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</si>
  <si>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</si>
  <si>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</si>
  <si>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</si>
  <si>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</si>
  <si>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</si>
  <si>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</si>
  <si>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</si>
  <si>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</si>
  <si>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</si>
  <si>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</si>
  <si>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</si>
  <si>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</si>
  <si>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</si>
  <si>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</si>
  <si>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</si>
  <si>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</si>
  <si>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</si>
  <si>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</si>
  <si>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</si>
  <si>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</si>
  <si>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</si>
  <si>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</si>
  <si>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</si>
  <si>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</si>
  <si>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</si>
  <si>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</si>
  <si>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</si>
  <si>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</si>
  <si>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</si>
  <si>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</si>
  <si>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</si>
  <si>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</si>
  <si>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</si>
  <si>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</si>
  <si>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</si>
  <si>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</si>
  <si>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</si>
  <si>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</si>
  <si>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</si>
  <si>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</si>
  <si>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</si>
  <si>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</si>
  <si>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</si>
  <si>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</si>
  <si>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</si>
  <si>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</si>
  <si>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</si>
  <si>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</si>
  <si>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</si>
  <si>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</si>
  <si>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</si>
  <si>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</si>
  <si>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</si>
  <si>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</si>
  <si>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</si>
  <si>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</si>
  <si>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</si>
  <si>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</si>
  <si>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</si>
  <si>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</si>
  <si>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</si>
  <si>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</si>
  <si>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</si>
  <si>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</si>
  <si>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</si>
  <si>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</si>
  <si>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</si>
  <si>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</si>
  <si>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</si>
  <si>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</si>
  <si>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</si>
  <si>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</si>
  <si>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</si>
  <si>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</si>
  <si>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</si>
  <si>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</si>
  <si>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</si>
  <si>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</si>
  <si>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</si>
  <si>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</si>
  <si>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</si>
  <si>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</si>
  <si>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</si>
  <si>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</si>
  <si>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</si>
  <si>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</si>
  <si>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</si>
  <si>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PCM-20251110-00000660</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</si>
  <si>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</si>
  <si>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</si>
  <si>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</si>
  <si>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</si>
  <si>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</si>
  <si>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</si>
  <si>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</si>
  <si>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</si>
  <si>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</si>
  <si>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</si>
  <si>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</si>
  <si>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</si>
  <si>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</si>
  <si>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</si>
  <si>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</si>
  <si>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</si>
  <si>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</si>
  <si>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</si>
  <si>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</si>
  <si>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</si>
  <si>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</si>
  <si>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</si>
  <si>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</si>
  <si>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</si>
  <si>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</si>
  <si>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</si>
  <si>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</si>
  <si>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</si>
  <si>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</si>
  <si>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</si>
  <si>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</si>
  <si>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</si>
  <si>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</si>
  <si>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</si>
  <si>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</si>
  <si>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</si>
  <si>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</si>
  <si>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</si>
  <si>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</si>
  <si>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</si>
  <si>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</si>
  <si>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</si>
  <si>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</si>
  <si>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</si>
  <si>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</si>
  <si>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</si>
  <si>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</si>
  <si>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</si>
  <si>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</si>
  <si>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</si>
  <si>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</si>
  <si>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</si>
  <si>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</si>
  <si>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</si>
  <si>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</si>
  <si>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</si>
  <si>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</si>
  <si>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</si>
  <si>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</si>
  <si>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</si>
  <si>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</si>
  <si>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</si>
  <si>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</si>
  <si>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</si>
  <si>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</si>
  <si>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</si>
  <si>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</si>
  <si>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</si>
  <si>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</si>
  <si>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</si>
  <si>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</si>
  <si>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</si>
  <si>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</si>
  <si>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</si>
  <si>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</si>
  <si>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</si>
  <si>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</si>
  <si>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</si>
  <si>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</si>
  <si>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</si>
  <si>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</si>
  <si>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</si>
  <si>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</si>
  <si>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</si>
  <si>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</si>
  <si>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</si>
  <si>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</si>
  <si>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</si>
  <si>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PCM-20251110-00000546</t>
  </si>
  <si>
    <t xml:space="preserve"> PCM-20250215-00000830 </t>
  </si>
  <si>
    <t>LTE site still down and  site located in aramco area access issue need special permission</t>
  </si>
  <si>
    <t>PCM-20251110-00000606</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</si>
  <si>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</si>
  <si>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</si>
  <si>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</si>
  <si>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</si>
  <si>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</si>
  <si>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</si>
  <si>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</si>
  <si>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</si>
  <si>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</si>
  <si>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PCM-20251030-00000508</t>
  </si>
  <si>
    <t>ETA 120min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</si>
</sst>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1" totalsRowShown="0" headerRowDxfId="15" dataDxfId="14" headerRowBorderDxfId="12" tableBorderDxfId="13">
  <autoFilter ref="A1:L1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12" sqref="A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8" ca="1" si="0">IFERROR(NOW()-F2,"")</f>
        <v>308.46410763888707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19110</v>
      </c>
      <c r="E3" s="110" t="s">
        <v>39021</v>
      </c>
      <c r="F3" s="111">
        <v>45971.383564814816</v>
      </c>
      <c r="G3" s="112">
        <f t="shared" ca="1" si="0"/>
        <v>2.8968749997147825E-2</v>
      </c>
      <c r="H3" s="111">
        <v>45971.376504629632</v>
      </c>
      <c r="I3" s="109" t="str">
        <f>IFERROR(VLOOKUP(D3,DB!A:F,6,0),"")</f>
        <v>Power Cube</v>
      </c>
      <c r="J3" s="109" t="str">
        <f>IFERROR(VLOOKUP(D3,DB!A:G,7,0),"")</f>
        <v>Good+No BB Design</v>
      </c>
      <c r="K3" s="113" t="s">
        <v>39024</v>
      </c>
      <c r="L3" s="114" t="str">
        <f>IFERROR(VLOOKUP(D3,DB!A:I,9,0),"")</f>
        <v>Latis</v>
      </c>
    </row>
    <row r="4" spans="1:15" ht="15" customHeight="1">
      <c r="A4" s="108"/>
      <c r="B4" s="109" t="str">
        <f>IFERROR(VLOOKUP(D4,DB!A:K,11,0),"")</f>
        <v/>
      </c>
      <c r="C4" s="109"/>
      <c r="D4" s="109"/>
      <c r="E4" s="110"/>
      <c r="F4" s="111"/>
      <c r="G4" s="112">
        <f t="shared" ca="1" si="0"/>
        <v>45971.412533564813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45971.412533564813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45971.412533564813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45971.412533564813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45971.412533564813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ref="G9:G40" ca="1" si="1">IFERROR(NOW()-F9,"")</f>
        <v>45971.412533564813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45971.412533564813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45971.412533564813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45971.412533564813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45971.412533564813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45971.412533564813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45971.412533564813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45971.412533564813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45971.412533564813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45971.412533564813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45971.412533564813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45971.412533564813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45971.412533564813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45971.412533564813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45971.412533564813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45971.412533564813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45971.412533564813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45971.412533564813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45971.412533564813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45971.412533564813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45971.412533564813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45971.412533564813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45971.412533564813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45971.412533564813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45971.412533564813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45971.412533564813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45971.412533564813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45971.412533564813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45971.412533564813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45971.412533564813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45971.412533564813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45971.412533564813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ref="G41:G72" ca="1" si="2">IFERROR(NOW()-F41,"")</f>
        <v>45971.412533564813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45971.412533564813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45971.412533564813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45971.412533564813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45971.412533564813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45971.412533564813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45971.412533564813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45971.412533564813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45971.412533564813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45971.412533564813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45971.412533564813</v>
      </c>
      <c r="H51" s="111"/>
      <c r="I51" s="109" t="str">
        <f>IFERROR(VLOOKUP(D51,DB!A:F,6,0),"")</f>
        <v/>
      </c>
      <c r="J51" s="109" t="str">
        <f>IFERROR(VLOOKUP(D51,DB!A:G,7,0),"")</f>
        <v/>
      </c>
      <c r="K51" s="113"/>
      <c r="L51" s="114" t="str">
        <f>IFERROR(VLOOKUP(D51,DB!A:I,9,0),"")</f>
        <v/>
      </c>
    </row>
    <row r="52" spans="1:12" ht="15" customHeight="1">
      <c r="A52" s="117"/>
      <c r="B52" s="118" t="str">
        <f>IFERROR(VLOOKUP(D52,DB!A:K,11,0),"")</f>
        <v/>
      </c>
      <c r="C52" s="118"/>
      <c r="D52" s="118"/>
      <c r="E52" s="119"/>
      <c r="F52" s="120"/>
      <c r="G52" s="121">
        <f t="shared" ca="1" si="2"/>
        <v>45971.412533564813</v>
      </c>
      <c r="H52" s="120"/>
      <c r="I52" s="118" t="str">
        <f>IFERROR(VLOOKUP(D52,DB!A:F,6,0),"")</f>
        <v/>
      </c>
      <c r="J52" s="118" t="str">
        <f>IFERROR(VLOOKUP(D52,DB!A:G,7,0),"")</f>
        <v/>
      </c>
      <c r="K52" s="122"/>
      <c r="L52" s="123" t="str">
        <f>IFERROR(VLOOKUP(D52,DB!A:I,9,0),"")</f>
        <v/>
      </c>
    </row>
  </sheetData>
  <customSheetViews>
    <customSheetView guid="{F6042A99-DD27-4453-835D-0834D95730CC}" filter="1" showAutoFilter="1">
      <pageMargins left="0" right="0" top="0" bottom="0" header="0" footer="0"/>
      <autoFilter ref="B1:M1" xr:uid="{A3CFDDEF-67AC-4803-9239-0C17DBFDD00A}"/>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tabSelected="1" workbookViewId="0">
      <selection activeCell="C10" sqref="C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6" ca="1" si="0">IFERROR(NOW()-F3,"-")</f>
        <v>146.41269560185174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39107</v>
      </c>
      <c r="B4" s="18" t="str">
        <f>IFERROR(VLOOKUP(D4,DB!A:K,11,0),"")</f>
        <v>R2</v>
      </c>
      <c r="C4" s="18">
        <v>1</v>
      </c>
      <c r="D4" s="18" t="s">
        <v>21480</v>
      </c>
      <c r="E4" s="103" t="s">
        <v>39021</v>
      </c>
      <c r="F4" s="104">
        <v>45971.188437500001</v>
      </c>
      <c r="G4" s="105">
        <f t="shared" ca="1" si="0"/>
        <v>0.22409606481232913</v>
      </c>
      <c r="H4" s="104">
        <v>45971.070914351854</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25972</v>
      </c>
      <c r="E5" s="103"/>
      <c r="F5" s="104"/>
      <c r="G5" s="105">
        <f t="shared" ca="1" si="0"/>
        <v>45971.412533564813</v>
      </c>
      <c r="H5" s="104">
        <v>45971.269837962966</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1</v>
      </c>
      <c r="D6" s="18" t="s">
        <v>12914</v>
      </c>
      <c r="E6" s="103" t="s">
        <v>39021</v>
      </c>
      <c r="F6" s="104">
        <v>45971.306087962963</v>
      </c>
      <c r="G6" s="105">
        <f t="shared" ca="1" si="0"/>
        <v>0.1064456018502824</v>
      </c>
      <c r="H6" s="104">
        <v>45971.300138888888</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2</v>
      </c>
      <c r="D7" s="18" t="s">
        <v>23689</v>
      </c>
      <c r="E7" s="103" t="s">
        <v>39021</v>
      </c>
      <c r="F7" s="104">
        <v>45971.329745370371</v>
      </c>
      <c r="G7" s="105">
        <f t="shared" ref="G7:G38" ca="1" si="1">IFERROR(NOW()-F7,"-")</f>
        <v>8.2788194442400709E-2</v>
      </c>
      <c r="H7" s="104">
        <v>45971.323993055557</v>
      </c>
      <c r="I7" s="18" t="str">
        <f>IFERROR(VLOOKUP(D7,DB!A:F,6,0),"")</f>
        <v>SCECO</v>
      </c>
      <c r="J7" s="18" t="str">
        <f>IFERROR(VLOOKUP(D7,DB!A:G,7,0),"")</f>
        <v>Vandalized</v>
      </c>
      <c r="K7" s="19" t="s">
        <v>39110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39109</v>
      </c>
      <c r="B8" s="18" t="str">
        <f>IFERROR(VLOOKUP(D8,DB!A:K,11,0),"")</f>
        <v>R2</v>
      </c>
      <c r="C8" s="18">
        <v>1</v>
      </c>
      <c r="D8" s="18" t="s">
        <v>23520</v>
      </c>
      <c r="E8" s="103"/>
      <c r="F8" s="104"/>
      <c r="G8" s="105">
        <f t="shared" ca="1" si="1"/>
        <v>45971.412533564813</v>
      </c>
      <c r="H8" s="158">
        <v>45971.394895833335</v>
      </c>
      <c r="I8" s="18" t="str">
        <f>IFERROR(VLOOKUP(D8,DB!A:F,6,0),"")</f>
        <v>SCECO</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45971.412533564813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45971.412533564813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45971.412533564813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45971.412533564813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45971.412533564813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45971.412533564813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45971.412533564813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45971.412533564813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45971.412533564813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45971.412533564813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45971.412533564813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45971.412533564813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45971.412533564813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45971.412533564813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45971.412533564813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45971.412533564813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45971.412533564813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45971.412533564813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45971.412533564813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45971.412533564813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45971.412533564813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45971.412533564813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45971.412533564813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45971.412533564813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45971.412533564813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45971.412533564813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45971.412533564813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45971.412533564813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45971.412533564813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45971.412533564813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45971.412533564813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45971.412533564813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45971.412533564813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45971.412533564813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45971.412533564813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45971.412533564813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45971.412533564813</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45971.412533564813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45971.412533564813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45971.412533564813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45971.412533564813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45971.412533564813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45971.412533564813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45971.412533564813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45971.412533564813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45971.412533564813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45971.412533564813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45971.412533564813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45971.412533564813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45971.412533564813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45971.412533564813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45971.412533564813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45971.412533564813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45971.412533564813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45971.412533564813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45971.412533564813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45971.412533564813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45971.412533564813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45971.412533564813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45971.412533564813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45971.412533564813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45971.412533564813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45971.412533564813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45971.412533564813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45971.412533564813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45971.412533564813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45971.412533564813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45971.412533564813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45971.412533564813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45971.412533564813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45971.412533564813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45971.412533564813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45971.412533564813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45971.412533564813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45971.412533564813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45971.412533564813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45971.412533564813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45971.412533564813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45971.412533564813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45971.412533564813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45971.412533564813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45971.412533564813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45971.412533564813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45971.412533564813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45971.412533564813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45971.412533564813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45971.412533564813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45971.412533564813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45971.412533564813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45971.412533564813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45971.412533564813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45971.412533564813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45971.412533564813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45971.412533564813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45971.412533564813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45971.412533564813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45971.412533564813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45971.412533564813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45971.412533564813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45971.412533564813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45971.412533564813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45971.412533564813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45971.412533564813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45971.412533564813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45971.412533564813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45971.412533564813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45971.412533564813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45971.412533564813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45971.412533564813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45971.412533564813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45971.412533564813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45971.412533564813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45971.412533564813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45971.412533564813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45971.412533564813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45971.412533564813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45971.412533564813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45971.412533564813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45971.412533564813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45971.412533564813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45971.412533564813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45971.412533564813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45971.412533564813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45971.412533564813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45971.412533564813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45971.412533564813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45971.412533564813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45971.412533564813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45971.412533564813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45971.412533564813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45971.412533564813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45971.412533564813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45971.412533564813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45971.412533564813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45971.412533564813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45971.412533564813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45971.412533564813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45971.412533564813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45971.412533564813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45971.412533564813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45971.412533564813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45971.412533564813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45971.412533564813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45971.412533564813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45971.412533564813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45971.412533564813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45971.412533564813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45971.412533564813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45971.412533564813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45971.412533564813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45971.412533564813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45971.412533564813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45971.412533564813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45971.412533564813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45971.412533564813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45971.412533564813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45971.412533564813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45971.412533564813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45971.412533564813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45971.412533564813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45971.412533564813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45971.412533564813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45971.412533564813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45971.412533564813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45971.412533564813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45971.412533564813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45971.412533564813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45971.412533564813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45971.412533564813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45971.412533564813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45971.412533564813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45971.412533564813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45971.412533564813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45971.412533564813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45971.412533564813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45971.412533564813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45971.412533564813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45971.412533564813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45971.412533564813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45971.412533564813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45971.412533564813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45971.412533564813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45971.412533564813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45971.412533564813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45971.412533564813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45971.412533564813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45971.412533564813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45971.412533564813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45971.412533564813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45971.412533564813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45971.412533564813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45971.412533564813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45971.412533564813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45971.412533564813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45971.412533564813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45971.412533564813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45971.412533564813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45971.412533564813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45971.412533564813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45971.412533564813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45971.412533564813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45971.412533564813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45971.412533564813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45971.412533564813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45971.412533564813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45971.412533564813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45971.412533564813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45971.412533564813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45971.412533564813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45971.412533564813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45971.412533564813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45971.412533564813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45971.412533564813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45971.412533564813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45971.412533564813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45971.412533564813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45971.412533564813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45971.412533564813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45971.412533564813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45971.412533564813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45971.412533564813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45971.412533564813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45971.412533564813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45971.412533564813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45971.412533564813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45971.412533564813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45971.412533564813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45971.412533564813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45971.412533564813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45971.412533564813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45971.412533564813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45971.412533564813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45971.412533564813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45971.412533564813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45971.412533564813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45971.412533564813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45971.412533564813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45971.412533564813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45971.412533564813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45971.412533564813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45971.412533564813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45971.412533564813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45971.412533564813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45971.412533564813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45971.412533564813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45971.412533564813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45971.412533564813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45971.412533564813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45971.412533564813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45971.412533564813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45971.412533564813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45971.412533564813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45971.412533564813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45971.412533564813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45971.412533564813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45971.412533564813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45971.412533564813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45971.412533564813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45971.412533564813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45971.412533564813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45971.412533564813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45971.412533564813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45971.412533564813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45971.412533564813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45971.412533564813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45971.412533564813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45971.412533564813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45971.412533564813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45971.412533564813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45971.412533564813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45971.412533564813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45971.412533564813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45971.412533564813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45971.412533564813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45971.412533564813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45971.412533564813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45971.412533564813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45971.412533564813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45971.412533564813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45971.412533564813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45971.412533564813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45971.412533564813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45971.412533564813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45971.412533564813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45971.412533564813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45971.412533564813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45971.412533564813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45971.412533564813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45971.412533564813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45971.412533564813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45971.412533564813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45971.412533564813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45971.412533564813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45971.412533564813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45971.412533564813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45971.412533564813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45971.412533564813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45971.412533564813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45971.412533564813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45971.412533564813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45971.412533564813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45971.412533564813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45971.412533564813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45971.412533564813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45971.412533564813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45971.412533564813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45971.412533564813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45971.412533564813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45971.412533564813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45971.412533564813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45971.412533564813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45971.412533564813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45971.412533564813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45971.412533564813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45971.412533564813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45971.412533564813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45971.412533564813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45971.412533564813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45971.412533564813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45971.412533564813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45971.412533564813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45971.412533564813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45971.412533564813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45971.412533564813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45971.412533564813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45971.412533564813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45971.412533564813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45971.412533564813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45971.412533564813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45971.412533564813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45971.412533564813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45971.412533564813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45971.412533564813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45971.412533564813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45971.412533564813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45971.412533564813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45971.412533564813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45971.412533564813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45971.412533564813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45971.412533564813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45971.412533564813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45971.412533564813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45971.412533564813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45971.412533564813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45971.412533564813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45971.412533564813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45971.412533564813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45971.412533564813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45971.412533564813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45971.412533564813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45971.412533564813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45971.412533564813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45971.412533564813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45971.412533564813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45971.412533564813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45971.412533564813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45971.412533564813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45971.412533564813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45971.412533564813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45971.412533564813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45971.412533564813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45971.412533564813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45971.412533564813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45971.412533564813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45971.412533564813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45971.412533564813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45971.412533564813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45971.412533564813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45971.412533564813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45971.412533564813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45971.412533564813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45971.412533564813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45971.412533564813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45971.412533564813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45971.412533564813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45971.412533564813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45971.412533564813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45971.412533564813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45971.412533564813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45971.412533564813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45971.412533564813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45971.412533564813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45971.412533564813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45971.412533564813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45971.412533564813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45971.412533564813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45971.412533564813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45971.412533564813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45971.412533564813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45971.412533564813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45971.412533564813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45971.412533564813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45971.412533564813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45971.412533564813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45971.412533564813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45971.412533564813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45971.412533564813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45971.412533564813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45971.412533564813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45971.412533564813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45971.412533564813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45971.412533564813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45971.412533564813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45971.412533564813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45971.412533564813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45971.412533564813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45971.412533564813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45971.412533564813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45971.412533564813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45971.412533564813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45971.412533564813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45971.412533564813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45971.412533564813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45971.412533564813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45971.412533564813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45971.412533564813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45971.412533564813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45971.412533564813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45971.412533564813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45971.412533564813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45971.412533564813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45971.412533564813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45971.412533564813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45971.412533564813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45971.412533564813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45971.412533564813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45971.412533564813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45971.412533564813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45971.412533564813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45971.412533564813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45971.412533564813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45971.412533564813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45971.412533564813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45971.412533564813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45971.412533564813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45971.412533564813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45971.412533564813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45971.412533564813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45971.412533564813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45971.412533564813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45971.412533564813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45971.412533564813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45971.412533564813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45971.412533564813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45971.412533564813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45971.412533564813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45971.412533564813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45971.412533564813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45971.412533564813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45971.412533564813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45971.412533564813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45971.412533564813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45971.412533564813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45971.412533564813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45971.412533564813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45971.412533564813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45971.412533564813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45971.412533564813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45971.412533564813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45971.412533564813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45971.412533564813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45971.412533564813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45971.412533564813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45971.412533564813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45971.412533564813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45971.412533564813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45971.412533564813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45971.412533564813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45971.412533564813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45971.412533564813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45971.412533564813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45971.412533564813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45971.412533564813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45971.412533564813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45971.412533564813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45971.412533564813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45971.412533564813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45971.412533564813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45971.412533564813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45971.412533564813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45971.412533564813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45971.412533564813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45971.412533564813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45971.412533564813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45971.412533564813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45971.412533564813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45971.412533564813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45971.412533564813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45971.412533564813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45971.412533564813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45971.412533564813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45971.412533564813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45971.412533564813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45971.412533564813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45971.412533564813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45971.412533564813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45971.412533564813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45971.412533564813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45971.412533564813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45971.412533564813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45971.412533564813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45971.412533564813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45971.412533564813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45971.412533564813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45971.412533564813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45971.412533564813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45971.412533564813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45971.412533564813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45971.412533564813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45971.412533564813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45971.412533564813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45971.412533564813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45971.412533564813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45971.412533564813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45971.412533564813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45971.412533564813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45971.412533564813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45971.412533564813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45971.412533564813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45971.412533564813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45971.412533564813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45971.412533564813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45971.412533564813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45971.412533564813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45971.412533564813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45971.412533564813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45971.412533564813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45971.412533564813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45971.412533564813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45971.412533564813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45971.412533564813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45971.412533564813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45971.412533564813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45971.412533564813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45971.412533564813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45971.412533564813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45971.412533564813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45971.412533564813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45971.412533564813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45971.412533564813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45971.412533564813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45971.412533564813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45971.412533564813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45971.412533564813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45971.412533564813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45971.412533564813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45971.412533564813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45971.412533564813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45971.412533564813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45971.412533564813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45971.412533564813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45971.412533564813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45971.412533564813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45971.412533564813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45971.412533564813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45971.412533564813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45971.412533564813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45971.412533564813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45971.412533564813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45971.412533564813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45971.412533564813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45971.412533564813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45971.412533564813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45971.412533564813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45971.412533564813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45971.412533564813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45971.412533564813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45971.412533564813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45971.412533564813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45971.412533564813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45971.412533564813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45971.412533564813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45971.412533564813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45971.412533564813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45971.412533564813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45971.412533564813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45971.412533564813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45971.412533564813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45971.412533564813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45971.412533564813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45971.412533564813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45971.412533564813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45971.412533564813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45971.412533564813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45971.412533564813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45971.412533564813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45971.412533564813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45971.412533564813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45971.412533564813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45971.412533564813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45971.412533564813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45971.412533564813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45971.412533564813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45971.412533564813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45971.412533564813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45971.412533564813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45971.412533564813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45971.412533564813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45971.412533564813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45971.412533564813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45971.412533564813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45971.412533564813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45971.412533564813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45971.412533564813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45971.412533564813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45971.412533564813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45971.412533564813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45971.412533564813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45971.412533564813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45971.412533564813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45971.412533564813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45971.412533564813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45971.412533564813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45971.412533564813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45971.412533564813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45971.412533564813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45971.412533564813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45971.412533564813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45971.412533564813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45971.412533564813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45971.412533564813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45971.412533564813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45971.412533564813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45971.412533564813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45971.412533564813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45971.412533564813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45971.412533564813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45971.412533564813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45971.412533564813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45971.412533564813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45971.412533564813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45971.412533564813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45971.412533564813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45971.412533564813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45971.412533564813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45971.412533564813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45971.412533564813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45971.412533564813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45971.412533564813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45971.412533564813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45971.412533564813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45971.412533564813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45971.412533564813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45971.412533564813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45971.412533564813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45971.412533564813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45971.412533564813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45971.412533564813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45971.412533564813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45971.412533564813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45971.412533564813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45971.412533564813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45971.412533564813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45971.412533564813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45971.412533564813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45971.412533564813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45971.412533564813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45971.412533564813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45971.412533564813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45971.412533564813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45971.412533564813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45971.412533564813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45971.412533564813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45971.412533564813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45971.412533564813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45971.412533564813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45971.412533564813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45971.412533564813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45971.412533564813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45971.412533564813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45971.412533564813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45971.412533564813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45971.412533564813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45971.412533564813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45971.412533564813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45971.412533564813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45971.412533564813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45971.412533564813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45971.412533564813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45971.412533564813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45971.412533564813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45971.412533564813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45971.412533564813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45971.412533564813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45971.412533564813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45971.412533564813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45971.412533564813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45971.412533564813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45971.412533564813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45971.412533564813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45971.412533564813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45971.412533564813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45971.412533564813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45971.412533564813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45971.412533564813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45971.412533564813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45971.412533564813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45971.412533564813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45971.412533564813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45971.412533564813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45971.412533564813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45971.412533564813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45971.412533564813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45971.412533564813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45971.412533564813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45971.412533564813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45971.412533564813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45971.412533564813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45971.412533564813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45971.412533564813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45971.412533564813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45971.412533564813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45971.412533564813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45971.412533564813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45971.412533564813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45971.412533564813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45971.412533564813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45971.412533564813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45971.412533564813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45971.412533564813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45971.412533564813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45971.412533564813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45971.412533564813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45971.412533564813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45971.412533564813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45971.412533564813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45971.412533564813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45971.412533564813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45971.412533564813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45971.412533564813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45971.412533564813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45971.412533564813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45971.412533564813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45971.412533564813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45971.412533564813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45971.412533564813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45971.412533564813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45971.412533564813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45971.412533564813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45971.412533564813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45971.412533564813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45971.412533564813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45971.412533564813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45971.412533564813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45971.412533564813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45971.412533564813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45971.412533564813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45971.412533564813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45971.412533564813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45971.412533564813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45971.412533564813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45971.412533564813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45971.412533564813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45971.412533564813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45971.412533564813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45971.412533564813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45971.412533564813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45971.412533564813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45971.412533564813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45971.412533564813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45971.412533564813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45971.412533564813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45971.412533564813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45971.412533564813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45971.412533564813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45971.412533564813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45971.412533564813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45971.412533564813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45971.412533564813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45971.412533564813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45971.412533564813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45971.412533564813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45971.412533564813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45971.412533564813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45971.412533564813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45971.412533564813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45971.412533564813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45971.412533564813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45971.412533564813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45971.412533564813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45971.412533564813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45971.412533564813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45971.412533564813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45971.412533564813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45971.412533564813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45971.412533564813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45971.412533564813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45971.412533564813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45971.412533564813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45971.412533564813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45971.412533564813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45971.412533564813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45971.412533564813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45971.412533564813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45971.412533564813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45971.412533564813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45971.412533564813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45971.412533564813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45971.412533564813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45971.412533564813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45971.412533564813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45971.412533564813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45971.412533564813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45971.412533564813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45971.412533564813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45971.412533564813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45971.412533564813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45971.412533564813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45971.412533564813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45971.412533564813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45971.412533564813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45971.412533564813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45971.412533564813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45971.412533564813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45971.412533564813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45971.412533564813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45971.412533564813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45971.412533564813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45971.412533564813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45971.412533564813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45971.412533564813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45971.412533564813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45971.412533564813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45971.412533564813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45971.412533564813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45971.412533564813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45971.412533564813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45971.412533564813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45971.412533564813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45971.412533564813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45971.412533564813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45971.412533564813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45971.412533564813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45971.412533564813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45971.412533564813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45971.412533564813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45971.412533564813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45971.412533564813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45971.412533564813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45971.412533564813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45971.412533564813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45971.412533564813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45971.412533564813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45971.412533564813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45971.412533564813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45971.412533564813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45971.412533564813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45971.412533564813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45971.412533564813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45971.412533564813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45971.412533564813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45971.412533564813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45971.412533564813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45971.412533564813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45971.412533564813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45971.412533564813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45971.412533564813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45971.412533564813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45971.412533564813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45971.412533564813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45971.412533564813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45971.412533564813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45971.412533564813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45971.412533564813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45971.412533564813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45971.412533564813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45971.412533564813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45971.412533564813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45971.412533564813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45971.412533564813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45971.412533564813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45971.412533564813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45971.412533564813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45971.412533564813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45971.412533564813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45971.412533564813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45971.412533564813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45971.412533564813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45971.412533564813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45971.412533564813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45971.412533564813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45971.412533564813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45971.412533564813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45971.412533564813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45971.412533564813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45971.412533564813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45971.412533564813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45971.412533564813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45971.412533564813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45971.412533564813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45971.412533564813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45971.412533564813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45971.412533564813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45971.412533564813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45971.412533564813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45971.412533564813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45971.412533564813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45971.412533564813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45971.412533564813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45971.412533564813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45971.412533564813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45971.412533564813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45971.412533564813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45971.412533564813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45971.412533564813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45971.412533564813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45971.412533564813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45971.412533564813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45971.412533564813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45971.412533564813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45971.412533564813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45971.412533564813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45971.412533564813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45971.412533564813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45971.412533564813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45971.412533564813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45971.412533564813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45971.412533564813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45971.412533564813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45971.412533564813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45971.412533564813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45971.412533564813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45971.412533564813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45971.412533564813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45971.412533564813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45971.412533564813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45971.412533564813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45971.412533564813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45971.412533564813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45971.412533564813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45971.412533564813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45971.412533564813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45971.412533564813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45971.412533564813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45971.412533564813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45971.412533564813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45971.412533564813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45971.412533564813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45971.412533564813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45971.412533564813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45971.412533564813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45971.412533564813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45971.412533564813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45971.412533564813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45971.412533564813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45971.412533564813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45971.412533564813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45971.412533564813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45971.412533564813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45971.412533564813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45971.412533564813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45971.412533564813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45971.412533564813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45971.412533564813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45971.412533564813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45971.412533564813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45971.412533564813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45971.412533564813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45971.412533564813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45971.412533564813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45971.412533564813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45971.412533564813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45971.412533564813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45971.412533564813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45971.412533564813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45971.412533564813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45971.412533564813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45971.412533564813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45971.412533564813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45971.412533564813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45971.412533564813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45971.412533564813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45971.412533564813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45971.412533564813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45971.412533564813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45971.412533564813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45971.412533564813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45971.412533564813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45971.412533564813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45971.412533564813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45971.412533564813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45971.412533564813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45971.412533564813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45971.412533564813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45971.412533564813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45971.412533564813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45971.412533564813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45971.412533564813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45971.412533564813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45971.412533564813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45971.412533564813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45971.412533564813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45971.412533564813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45971.412533564813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45971.412533564813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45971.412533564813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45971.412533564813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45971.412533564813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45971.412533564813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45971.412533564813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45971.412533564813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45971.412533564813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45971.412533564813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45971.412533564813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45971.412533564813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45971.412533564813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45971.412533564813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45971.412533564813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45971.412533564813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45971.412533564813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45971.412533564813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45971.412533564813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45971.412533564813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45971.412533564813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45971.412533564813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45971.412533564813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45971.412533564813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45971.412533564813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45971.412533564813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45971.412533564813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45971.412533564813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45971.412533564813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45971.412533564813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45971.412533564813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45971.412533564813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45971.412533564813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45971.412533564813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45971.412533564813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45971.412533564813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45971.412533564813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45971.412533564813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45971.412533564813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45971.412533564813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45971.412533564813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45971.412533564813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45971.412533564813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45971.412533564813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45971.412533564813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45971.412533564813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45971.412533564813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45971.412533564813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45971.412533564813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45971.412533564813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45971.412533564813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45971.412533564813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45971.412533564813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45971.412533564813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45971.412533564813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45971.412533564813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45971.412533564813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45971.412533564813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45971.412533564813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45971.412533564813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45971.412533564813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45971.412533564813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45971.412533564813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45971.412533564813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45971.412533564813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45971.412533564813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45971.412533564813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45971.412533564813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45971.412533564813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45971.412533564813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45971.412533564813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45971.412533564813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45971.412533564813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45971.412533564813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45971.412533564813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45971.412533564813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45971.412533564813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45971.412533564813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45971.412533564813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45971.412533564813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45971.412533564813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45971.412533564813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45971.412533564813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45971.412533564813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45971.412533564813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45971.412533564813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45971.412533564813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45971.412533564813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45971.412533564813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45971.412533564813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45971.412533564813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45971.412533564813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45971.412533564813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45971.412533564813</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267.93181597221701</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32852</v>
      </c>
      <c r="E3" s="95" t="s">
        <v>39021</v>
      </c>
      <c r="F3" s="96">
        <v>45971.35833333333</v>
      </c>
      <c r="G3" s="97">
        <f ca="1">IFERROR(NOW()-F3,"")</f>
        <v>5.4200231483264361E-2</v>
      </c>
      <c r="H3" s="96">
        <v>45971.352962962963</v>
      </c>
      <c r="I3" s="135" t="str">
        <f>IFERROR(VLOOKUP(D3,DB!A:F,6,0),"")</f>
        <v>SCECO</v>
      </c>
      <c r="J3" s="135" t="str">
        <f>IFERROR(VLOOKUP(D3,DB!A:G,7,0),"")</f>
        <v>Dead</v>
      </c>
      <c r="K3" s="98" t="s">
        <v>39116</v>
      </c>
      <c r="L3" s="92" t="str">
        <f>IFERROR(VLOOKUP(D3,DB!A:I,9,0),"")</f>
        <v>Latis</v>
      </c>
    </row>
    <row r="4" spans="1:16" ht="15" customHeight="1">
      <c r="A4" s="135"/>
      <c r="B4" s="135" t="str">
        <f>IFERROR(VLOOKUP(D4,DB!A:K,11,0),"")</f>
        <v/>
      </c>
      <c r="C4" s="94"/>
      <c r="D4" s="92"/>
      <c r="E4" s="95"/>
      <c r="F4" s="96"/>
      <c r="G4" s="97">
        <f ca="1">IFERROR(NOW()-F4,"")</f>
        <v>45971.412533564813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45971.412533564813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45971.412533564813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45971.412533564813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45971.412533564813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45971.412533564813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45971.412533564813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45971.412533564813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45971.412533564813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45971.412533564813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45971.412533564813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45971.412533564813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45971.412533564813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45971.412533564813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45971.412533564813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45971.412533564813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45971.412533564813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45971.412533564813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45971.412533564813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45971.412533564813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45971.412533564813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45971.412533564813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45971.412533564813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45971.412533564813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45971.412533564813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45971.412533564813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45971.412533564813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45971.412533564813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45971.412533564813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45971.412533564813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45971.412533564813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45971.412533564813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45971.412533564813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45971.412533564813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45971.412533564813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45971.412533564813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45971.412533564813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45971.412533564813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45971.412533564813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45971.412533564813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45971.412533564813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45971.412533564813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45971.412533564813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45971.412533564813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45971.412533564813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45971.412533564813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45971.412533564813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45971.412533564813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45971.412533564813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45971.412533564813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45971.412533564813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45971.412533564813</v>
      </c>
      <c r="H55" s="96"/>
      <c r="I55" s="135" t="str">
        <f>IFERROR(VLOOKUP(D55,DB!A:F,6,0),"")</f>
        <v/>
      </c>
      <c r="J55" s="135" t="str">
        <f>IFERROR(VLOOKUP(D55,DB!A:G,7,0),"")</f>
        <v/>
      </c>
      <c r="K55" s="98"/>
      <c r="L55" s="92" t="str">
        <f>IFERROR(VLOOKUP(D55,DB!A:I,9,0),"")</f>
        <v/>
      </c>
    </row>
    <row r="56" spans="1:12" ht="15" customHeight="1">
      <c r="A56" s="150"/>
      <c r="B56" s="150" t="str">
        <f>IFERROR(VLOOKUP(D56,DB!A:K,11,0),"")</f>
        <v/>
      </c>
      <c r="C56" s="151"/>
      <c r="D56" s="152"/>
      <c r="E56" s="153"/>
      <c r="F56" s="154"/>
      <c r="G56" s="97">
        <f ca="1">IFERROR(NOW()-F56,"")</f>
        <v>45971.412533564813</v>
      </c>
      <c r="H56" s="154"/>
      <c r="I56" s="150" t="str">
        <f>IFERROR(VLOOKUP(D56,DB!A:F,6,0),"")</f>
        <v/>
      </c>
      <c r="J56" s="150" t="str">
        <f>IFERROR(VLOOKUP(D56,DB!A:G,7,0),"")</f>
        <v/>
      </c>
      <c r="K56" s="155"/>
      <c r="L56" s="152" t="str">
        <f>IFERROR(VLOOKUP(D56,DB!A:I,9,0),"")</f>
        <v/>
      </c>
    </row>
    <row r="57" spans="1:12" ht="15" customHeight="1">
      <c r="A57" s="150"/>
      <c r="B57" s="150" t="str">
        <f>IFERROR(VLOOKUP(D57,DB!A:K,11,0),"")</f>
        <v/>
      </c>
      <c r="C57" s="151"/>
      <c r="D57" s="152"/>
      <c r="E57" s="153"/>
      <c r="F57" s="154"/>
      <c r="G57" s="97">
        <f ca="1">IFERROR(NOW()-F57,"")</f>
        <v>45971.412533564813</v>
      </c>
      <c r="H57" s="154"/>
      <c r="I57" s="150" t="str">
        <f>IFERROR(VLOOKUP(D57,DB!A:F,6,0),"")</f>
        <v/>
      </c>
      <c r="J57" s="150" t="str">
        <f>IFERROR(VLOOKUP(D57,DB!A:G,7,0),"")</f>
        <v/>
      </c>
      <c r="K57" s="155"/>
      <c r="L57" s="152" t="str">
        <f>IFERROR(VLOOKUP(D57,DB!A:I,9,0),"")</f>
        <v/>
      </c>
    </row>
    <row r="58" spans="1:12" ht="15" customHeight="1">
      <c r="A58" s="150"/>
      <c r="B58" s="150" t="str">
        <f>IFERROR(VLOOKUP(D58,DB!A:K,11,0),"")</f>
        <v/>
      </c>
      <c r="C58" s="151"/>
      <c r="D58" s="152"/>
      <c r="E58" s="153"/>
      <c r="F58" s="154"/>
      <c r="G58" s="97">
        <f ca="1">IFERROR(NOW()-F58,"")</f>
        <v>45971.412533564813</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45971.412533564813</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45971.412533564813</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45971.412533564813</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45971.412533564813</v>
      </c>
      <c r="H62" s="154"/>
      <c r="I62" s="150" t="str">
        <f>IFERROR(VLOOKUP(D62,DB!A:F,6,0),"")</f>
        <v/>
      </c>
      <c r="J62" s="150" t="str">
        <f>IFERROR(VLOOKUP(D62,DB!A:G,7,0),"")</f>
        <v/>
      </c>
      <c r="K62" s="155"/>
      <c r="L62" s="152" t="str">
        <f>IFERROR(VLOOKUP(D62,DB!A:I,9,0),"")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79.580473379624891</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45.223656249996566</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45" ca="1" si="1">IFERROR(NOW()-F4,"")</f>
        <v>22.751422453700798</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5"/>
      <c r="G6" s="126">
        <f t="shared" ca="1" si="1"/>
        <v>45971.412533564813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45971.412533564813</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45971.412533564813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45971.412533564813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45971.412533564813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45971.412533564813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45971.412533564813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45971.412533564813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45971.412533564813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45971.412533564813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45971.412533564813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45971.412533564813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45971.412533564813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45971.412533564813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45971.412533564813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45971.412533564813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45971.412533564813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45971.412533564813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45971.412533564813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45971.412533564813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45971.412533564813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45971.412533564813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45971.412533564813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45971.412533564813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45971.412533564813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45971.412533564813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45971.412533564813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45971.412533564813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45971.412533564813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45971.412533564813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45971.412533564813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45971.412533564813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45971.412533564813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45971.412533564813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45971.412533564813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45971.412533564813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45971.412533564813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45971.412533564813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45971.412533564813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45971.412533564813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45971.412533564813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45971.412533564813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45971.412533564813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45971.412533564813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45971.412533564813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45971.412533564813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45971.412533564813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45971.412533564813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45971.412533564813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45971.412533564813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45971.412533564813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45971.412533564813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45971.412533564813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45971.412533564813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45971.412533564813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45971.412533564813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45971.412533564813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45971.412533564813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45971.412533564813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45971.412533564813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45971.412533564813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45971.412533564813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45971.412533564813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45971.412533564813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45971.412533564813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45971.412533564813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45971.412533564813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45971.412533564813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45971.412533564813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45971.412533564813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45971.412533564813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45971.412533564813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45971.412533564813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45971.412533564813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45971.412533564813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45971.412533564813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45971.412533564813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45971.412533564813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45971.412533564813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45971.412533564813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45971.412533564813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45971.412533564813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45971.412533564813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45971.412533564813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45971.412533564813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45971.412533564813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45971.412533564813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45971.412533564813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45971.412533564813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45971.412533564813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45971.412533564813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45971.412533564813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45971.412533564813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45971.412533564813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45971.412533564813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45971.412533564813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45971.412533564813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45971.412533564813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45971.412533564813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45971.412533564813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45971.412533564813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45971.412533564813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45971.412533564813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45971.412533564813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45971.412533564813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45971.412533564813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45971.412533564813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45971.412533564813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45971.412533564813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45971.412533564813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45971.412533564813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45971.412533564813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45971.412533564813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45971.412533564813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45971.412533564813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45971.412533564813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45971.412533564813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45971.412533564813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45971.412533564813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45971.412533564813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45971.412533564813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45971.412533564813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45971.412533564813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45971.412533564813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45971.412533564813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45971.412533564813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45971.412533564813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45971.412533564813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45971.412533564813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45971.412533564813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45971.412533564813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45971.412533564813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45971.412533564813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45971.412533564813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45971.412533564813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45971.412533564813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45971.412533564813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45971.412533564813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45971.412533564813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45971.412533564813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45971.412533564813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45971.412533564813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45971.412533564813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45971.412533564813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45971.412533564813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45971.412533564813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45971.412533564813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45971.412533564813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45971.412533564813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45971.412533564813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45971.412533564813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45971.412533564813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45971.412533564813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45971.412533564813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45971.412533564813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45971.412533564813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45971.412533564813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45971.412533564813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45971.412533564813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45971.412533564813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45971.412533564813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45971.412533564813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45971.412533564813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45971.412533564813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45971.412533564813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45971.412533564813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45971.412533564813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45971.412533564813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45971.412533564813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45971.412533564813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45971.412533564813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45971.412533564813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45971.412533564813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45971.412533564813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45971.412533564813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45971.412533564813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45971.412533564813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45971.412533564813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45971.412533564813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45971.412533564813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45971.412533564813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45971.412533564813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45971.412533564813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45971.412533564813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45971.412533564813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45971.412533564813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45971.412533564813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45971.412533564813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45971.412533564813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45971.412533564813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45971.412533564813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45971.412533564813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45971.412533564813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45971.412533564813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45971.412533564813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45971.412533564813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45971.412533564813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45971.412533564813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45971.412533564813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45971.412533564813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45971.412533564813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45971.412533564813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45971.412533564813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45971.412533564813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45971.412533564813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45971.412533564813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45971.412533564813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45971.412533564813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45971.412533564813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45971.412533564813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45971.412533564813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45971.412533564813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45971.412533564813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45971.412533564813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45971.412533564813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45971.412533564813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45971.412533564813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45971.412533564813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45971.412533564813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45971.412533564813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45971.412533564813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45971.412533564813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45971.412533564813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45971.412533564813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45971.412533564813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45971.412533564813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45971.412533564813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45971.412533564813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45971.412533564813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45971.412533564813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45971.412533564813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45971.412533564813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45971.412533564813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45971.412533564813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45971.412533564813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45971.412533564813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45971.412533564813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45971.412533564813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45971.412533564813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45971.412533564813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45971.412533564813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45971.412533564813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45971.412533564813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45971.412533564813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45971.412533564813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45971.412533564813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45971.412533564813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45971.412533564813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45971.412533564813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45971.412533564813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45971.412533564813</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1"/>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1</v>
      </c>
      <c r="D2" s="157" t="s">
        <v>38691</v>
      </c>
      <c r="E2" s="124" t="s">
        <v>39021</v>
      </c>
      <c r="F2" s="143">
        <v>45971.389456018522</v>
      </c>
      <c r="G2" s="105">
        <f t="shared" ref="G2:G9" ca="1" si="0">IFERROR(NOW()-F2,"-")</f>
        <v>2.3077546291460749E-2</v>
      </c>
      <c r="H2" s="143">
        <v>45971.383321759262</v>
      </c>
      <c r="I2" s="141" t="str">
        <f>IFERROR(VLOOKUP(D2,DB!A:F,6,0),"")</f>
        <v>SCECO</v>
      </c>
      <c r="J2" s="141" t="str">
        <f>IFERROR(VLOOKUP(D2,DB!A:G,7,0),"")</f>
        <v>No BB Shifted</v>
      </c>
      <c r="K2" s="144" t="s">
        <v>39126</v>
      </c>
      <c r="L2" s="145" t="str">
        <f>IFERROR(VLOOKUP(D2,DB!A:I,9,0),"")</f>
        <v>Latis</v>
      </c>
    </row>
    <row r="3" spans="1:16382" ht="31.5" customHeight="1">
      <c r="A3" s="140"/>
      <c r="B3" s="141" t="str">
        <f>IFERROR(VLOOKUP(D3,DB!A:K,11,0),"")</f>
        <v/>
      </c>
      <c r="C3" s="142"/>
      <c r="D3" s="141"/>
      <c r="E3" s="124"/>
      <c r="F3" s="143"/>
      <c r="G3" s="105">
        <f t="shared" ca="1" si="0"/>
        <v>45971.412533564813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45971.412533564813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45971.412533564813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45971.412533564813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45971.412533564813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45971.412533564813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45971.412533564813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ref="G10:G73" ca="1" si="1">IFERROR(NOW()-F10,"-")</f>
        <v>45971.412533564813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45971.412533564813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45971.412533564813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45971.412533564813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45971.412533564813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45971.412533564813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45971.412533564813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45971.412533564813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45971.412533564813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45971.412533564813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45971.412533564813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45971.412533564813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45971.412533564813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45971.412533564813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45971.412533564813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45971.412533564813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45971.412533564813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45971.412533564813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45971.412533564813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45971.412533564813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45971.412533564813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45971.412533564813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45971.412533564813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45971.412533564813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45971.412533564813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45971.412533564813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45971.412533564813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45971.412533564813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45971.412533564813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45971.412533564813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45971.412533564813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45971.412533564813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45971.412533564813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45971.412533564813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45971.412533564813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45971.412533564813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45971.412533564813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45971.412533564813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45971.412533564813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45971.412533564813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45971.412533564813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45971.412533564813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45971.412533564813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45971.412533564813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45971.412533564813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45971.412533564813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45971.412533564813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45971.412533564813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45971.412533564813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45971.412533564813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45971.412533564813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45971.412533564813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45971.412533564813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45971.412533564813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45971.412533564813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45971.412533564813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45971.412533564813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45971.412533564813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45971.412533564813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45971.412533564813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45971.412533564813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45971.412533564813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45971.412533564813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45971.412533564813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ref="G74:G137" ca="1" si="2">IFERROR(NOW()-F74,"-")</f>
        <v>45971.412533564813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45971.412533564813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45971.412533564813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45971.412533564813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45971.412533564813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45971.412533564813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45971.412533564813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45971.412533564813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45971.412533564813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45971.412533564813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45971.412533564813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45971.412533564813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45971.412533564813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45971.412533564813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45971.412533564813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45971.412533564813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45971.412533564813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45971.412533564813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45971.412533564813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45971.412533564813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45971.412533564813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45971.412533564813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45971.412533564813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45971.412533564813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45971.412533564813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45971.412533564813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45971.412533564813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45971.412533564813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45971.412533564813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45971.412533564813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45971.412533564813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45971.412533564813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45971.412533564813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45971.412533564813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45971.412533564813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45971.412533564813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45971.412533564813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45971.412533564813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45971.412533564813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45971.412533564813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45971.412533564813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45971.412533564813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45971.412533564813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45971.412533564813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45971.412533564813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45971.412533564813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45971.412533564813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45971.412533564813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45971.412533564813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45971.412533564813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45971.412533564813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45971.412533564813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45971.412533564813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45971.412533564813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45971.412533564813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45971.412533564813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45971.412533564813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45971.412533564813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45971.412533564813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45971.412533564813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45971.412533564813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45971.412533564813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45971.412533564813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45971.412533564813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ref="G138:G171" ca="1" si="3">IFERROR(NOW()-F138,"-")</f>
        <v>45971.412533564813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45971.412533564813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45971.412533564813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45971.412533564813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45971.412533564813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45971.412533564813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45971.412533564813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45971.412533564813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45971.412533564813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45971.412533564813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45971.412533564813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45971.412533564813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45971.412533564813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45971.412533564813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45971.412533564813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45971.412533564813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45971.412533564813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45971.412533564813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45971.412533564813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45971.412533564813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45971.412533564813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45971.412533564813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45971.412533564813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45971.412533564813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45971.412533564813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45971.412533564813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45971.412533564813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45971.412533564813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45971.412533564813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45971.412533564813</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45971.412533564813</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45971.412533564813</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45971.412533564813</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45971.412533564813</v>
      </c>
      <c r="H171" s="143"/>
      <c r="I171" s="141" t="str">
        <f>IFERROR(VLOOKUP(D171,DB!A:F,6,0),"")</f>
        <v/>
      </c>
      <c r="J171" s="141" t="str">
        <f>IFERROR(VLOOKUP(D171,DB!A:G,7,0),"")</f>
        <v/>
      </c>
      <c r="K171" s="144"/>
      <c r="L171" s="145" t="str">
        <f>IFERROR(VLOOKUP(D171,DB!A:I,9,0),"")</f>
        <v/>
      </c>
    </row>
  </sheetData>
  <dataValidations count="2">
    <dataValidation allowBlank="1" showInputMessage="1" showErrorMessage="1" sqref="E1" xr:uid="{9E1BC488-8814-4F8A-8DBE-742B3278AB71}"/>
    <dataValidation type="list" allowBlank="1" showInputMessage="1" showErrorMessage="1" sqref="E3:E17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2025-11-10T06:54:06Z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