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035" documentId="120_S{2AC9BD13-BADA-5192-A53E-5A8FF88502F6}" xr6:coauthVersionLast="47" xr6:coauthVersionMax="47" xr10:uidLastSave="{6F17DA18-59AD-429E-9F33-B9DBC03CD385}"/>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G2" i="1"/>
  <c r="B5" i="5"/>
  <c r="G5" i="5"/>
  <c r="I5" i="5"/>
  <c r="J5" i="5"/>
  <c r="L5"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6" i="5"/>
  <c r="B3" i="4"/>
  <c r="G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alcChain>
</file>

<file path=xl/sharedStrings.xml><?xml version="1.0" encoding="utf-8"?>
<sst xmlns="http://schemas.openxmlformats.org/spreadsheetml/2006/main" count="180278" uniqueCount="39124">
  <si>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</si>
  <si>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</si>
  <si>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</si>
  <si>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</si>
  <si>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</si>
  <si>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</si>
  <si>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</si>
  <si>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</si>
  <si>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</si>
  <si>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</si>
  <si>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</si>
  <si>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</si>
  <si>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</si>
  <si>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</si>
  <si>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</si>
  <si>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</si>
  <si>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</si>
  <si>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</si>
  <si>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</si>
  <si>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</si>
  <si>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</si>
  <si>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</si>
  <si>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</si>
  <si>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</si>
  <si>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</si>
  <si>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</si>
  <si>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</si>
  <si>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</si>
  <si>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</si>
  <si>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</si>
  <si>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</si>
  <si>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</si>
  <si>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</si>
  <si>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</si>
  <si>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</si>
  <si>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</si>
  <si>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</si>
  <si>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</si>
  <si>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</si>
  <si>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</si>
  <si>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</si>
  <si>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</si>
  <si>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</si>
  <si>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</si>
  <si>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</si>
  <si>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</si>
  <si>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</si>
  <si>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</si>
  <si>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</si>
  <si>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</si>
  <si>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</si>
  <si>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</si>
  <si>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</si>
  <si>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</si>
  <si>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</si>
  <si>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</si>
  <si>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</si>
  <si>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</si>
  <si>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</si>
  <si>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</si>
  <si>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</si>
  <si>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</si>
  <si>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</si>
  <si>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</si>
  <si>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</si>
  <si>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</si>
  <si>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</si>
  <si>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</si>
  <si>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</si>
  <si>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</si>
  <si>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</si>
  <si>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</si>
  <si>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</si>
  <si>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</si>
  <si>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</si>
  <si>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</si>
  <si>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</si>
  <si>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</si>
  <si>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</si>
  <si>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</si>
  <si>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</si>
  <si>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</si>
  <si>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</si>
  <si>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</si>
  <si>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</si>
  <si>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</si>
  <si>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</si>
  <si>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</si>
  <si>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</si>
  <si>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</si>
  <si>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</si>
  <si>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</si>
  <si>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</si>
  <si>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</si>
  <si>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</si>
  <si>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</si>
  <si>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</si>
  <si>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</si>
  <si>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</si>
  <si>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</si>
  <si>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</si>
  <si>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</si>
  <si>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</si>
  <si>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</si>
  <si>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</si>
  <si>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</si>
  <si>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</si>
  <si>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</si>
  <si>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</si>
  <si>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</si>
  <si>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</si>
  <si>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</si>
  <si>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</si>
  <si>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</si>
  <si>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</si>
  <si>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</si>
  <si>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</si>
  <si>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</si>
  <si>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</si>
  <si>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</si>
  <si>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</si>
  <si>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</si>
  <si>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</si>
  <si>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</si>
  <si>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</si>
  <si>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</si>
  <si>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</si>
  <si>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</si>
  <si>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</si>
  <si>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</si>
  <si>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</si>
  <si>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</si>
  <si>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</si>
  <si>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</si>
  <si>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</si>
  <si>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</si>
  <si>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</si>
  <si>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</si>
  <si>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</si>
  <si>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</si>
  <si>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</si>
  <si>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</si>
  <si>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</si>
  <si>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</si>
  <si>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</si>
  <si>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</si>
  <si>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</si>
  <si>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</si>
  <si>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</si>
  <si>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</si>
  <si>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</si>
  <si>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</si>
  <si>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</si>
  <si>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</si>
  <si>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</si>
  <si>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</si>
  <si>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</si>
  <si>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</si>
  <si>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</si>
  <si>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</si>
  <si>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</si>
  <si>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</si>
  <si>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</si>
  <si>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</si>
  <si>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</si>
  <si>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</si>
  <si>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</si>
  <si>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</si>
  <si>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</si>
  <si>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</si>
  <si>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</si>
  <si>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</si>
  <si>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</si>
  <si>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</si>
  <si>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</si>
  <si>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</si>
  <si>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</si>
  <si>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</si>
  <si>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</si>
  <si>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</si>
  <si>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</si>
  <si>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</si>
  <si>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</si>
  <si>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</si>
  <si>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</si>
  <si>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</si>
  <si>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</si>
  <si>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</si>
  <si>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</si>
  <si>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</si>
  <si>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</si>
  <si>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</si>
  <si>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</si>
  <si>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</si>
  <si>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</si>
  <si>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</si>
  <si>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</si>
  <si>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</si>
  <si>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</si>
  <si>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</si>
  <si>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</si>
  <si>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</si>
  <si>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</si>
  <si>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</si>
  <si>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</si>
  <si>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</si>
  <si>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</si>
  <si>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</si>
  <si>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</si>
  <si>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</si>
  <si>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</si>
  <si>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</si>
  <si>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</si>
  <si>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</si>
  <si>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</si>
  <si>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</si>
  <si>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</si>
  <si>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</si>
  <si>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</si>
  <si>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</si>
  <si>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</si>
  <si>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</si>
  <si>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</si>
  <si>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</si>
  <si>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</si>
  <si>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</si>
  <si>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</si>
  <si>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</si>
  <si>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</si>
  <si>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</si>
  <si>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</si>
  <si>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</si>
  <si>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</si>
  <si>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</si>
  <si>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</si>
  <si>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</si>
  <si>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</si>
  <si>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</si>
  <si>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</si>
  <si>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</si>
  <si>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</si>
  <si>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</si>
  <si>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</si>
  <si>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</si>
  <si>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</si>
  <si>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</si>
  <si>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</si>
  <si>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</si>
  <si>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</si>
  <si>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</si>
  <si>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</si>
  <si>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</si>
  <si>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</si>
  <si>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</si>
  <si>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</si>
  <si>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</si>
  <si>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</si>
  <si>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</si>
  <si>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</si>
  <si>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</si>
  <si>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</si>
  <si>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</si>
  <si>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</si>
  <si>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</si>
  <si>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</si>
  <si>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</si>
  <si>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</si>
  <si>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</si>
  <si>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</si>
  <si>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</si>
  <si>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</si>
  <si>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</si>
  <si>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</si>
  <si>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</si>
  <si>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</si>
  <si>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</si>
  <si>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</si>
  <si>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</si>
  <si>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</si>
  <si>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</si>
  <si>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</si>
  <si>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</si>
  <si>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</si>
  <si>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</si>
  <si>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</si>
  <si>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</si>
  <si>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</si>
  <si>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</si>
  <si>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</si>
  <si>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</si>
  <si>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</si>
  <si>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</si>
  <si>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</si>
  <si>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</si>
  <si>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</si>
  <si>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</si>
  <si>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</si>
  <si>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</si>
  <si>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</si>
  <si>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</si>
  <si>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</si>
  <si>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</si>
  <si>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</si>
  <si>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</si>
  <si>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</si>
  <si>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</si>
  <si>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</si>
  <si>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</si>
  <si>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</si>
  <si>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</si>
  <si>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</si>
  <si>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</si>
  <si>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</si>
  <si>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</si>
  <si>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</si>
  <si>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</si>
  <si>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</si>
  <si>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</si>
  <si>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</si>
  <si>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</si>
  <si>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</si>
  <si>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</si>
  <si>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</si>
  <si>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</si>
  <si>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</si>
  <si>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</si>
  <si>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</si>
  <si>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</si>
  <si>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</si>
  <si>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</si>
  <si>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</si>
  <si>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</si>
  <si>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</si>
  <si>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</si>
  <si>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</si>
  <si>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</si>
  <si>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</si>
  <si>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</si>
  <si>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</si>
  <si>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</si>
  <si>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</si>
  <si>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</si>
  <si>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</si>
  <si>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</si>
  <si>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</si>
  <si>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</si>
  <si>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</si>
  <si>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</si>
  <si>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</si>
  <si>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</si>
  <si>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</si>
  <si>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</si>
  <si>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</si>
  <si>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</si>
  <si>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</si>
  <si>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</si>
  <si>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</si>
  <si>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</si>
  <si>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</si>
  <si>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</si>
  <si>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</si>
  <si>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</si>
  <si>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</si>
  <si>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</si>
  <si>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</si>
  <si>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</si>
  <si>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</si>
  <si>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</si>
  <si>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</si>
  <si>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</si>
  <si>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</si>
  <si>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</si>
  <si>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</si>
  <si>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</si>
  <si>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</si>
  <si>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</si>
  <si>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</si>
  <si>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</si>
  <si>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</si>
  <si>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</si>
  <si>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</si>
  <si>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</si>
  <si>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</si>
  <si>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</si>
  <si>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</si>
  <si>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</si>
  <si>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</si>
  <si>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</si>
  <si>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</si>
  <si>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</si>
  <si>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</si>
  <si>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</si>
  <si>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</si>
  <si>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</si>
  <si>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</si>
  <si>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</si>
  <si>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</si>
  <si>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</si>
  <si>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</si>
  <si>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</si>
  <si>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</si>
  <si>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</si>
  <si>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</si>
  <si>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</si>
  <si>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</si>
  <si>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</si>
  <si>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</si>
  <si>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</si>
  <si>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</si>
  <si>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</si>
  <si>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</si>
  <si>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</si>
  <si>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</si>
  <si>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</si>
  <si>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</si>
  <si>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</si>
  <si>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</si>
  <si>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</si>
  <si>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</si>
  <si>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</si>
  <si>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</si>
  <si>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</si>
  <si>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</si>
  <si>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</si>
  <si>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</si>
  <si>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</si>
  <si>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</si>
  <si>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</si>
  <si>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</si>
  <si>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</si>
  <si>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</si>
  <si>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</si>
  <si>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</si>
  <si>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</si>
  <si>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</si>
  <si>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</si>
  <si>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</si>
  <si>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</si>
  <si>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</si>
  <si>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</si>
  <si>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</si>
  <si>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</si>
  <si>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</si>
  <si>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</si>
  <si>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</si>
  <si>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</si>
  <si>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</si>
  <si>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</si>
  <si>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</si>
  <si>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</si>
  <si>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</si>
  <si>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</si>
  <si>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</si>
  <si>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</si>
  <si>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</si>
  <si>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</si>
  <si>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</si>
  <si>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</si>
  <si>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</si>
  <si>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</si>
  <si>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</si>
  <si>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</si>
  <si>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</si>
  <si>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</si>
  <si>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</si>
  <si>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</si>
  <si>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</si>
  <si>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</si>
  <si>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</si>
  <si>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</si>
  <si>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</si>
  <si>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</si>
  <si>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</si>
  <si>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</si>
  <si>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</si>
  <si>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</si>
  <si>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</si>
  <si>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</si>
  <si>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</si>
  <si>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</si>
  <si>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</si>
  <si>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</si>
  <si>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</si>
  <si>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</si>
  <si>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</si>
  <si>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</si>
  <si>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</si>
  <si>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</si>
  <si>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</si>
  <si>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</si>
  <si>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</si>
  <si>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</si>
  <si>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</si>
  <si>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</si>
  <si>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</si>
  <si>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</si>
  <si>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</si>
  <si>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</si>
  <si>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</si>
  <si>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</si>
  <si>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</si>
  <si>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</si>
  <si>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</si>
  <si>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</si>
  <si>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</si>
  <si>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</si>
  <si>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</si>
  <si>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</si>
  <si>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</si>
  <si>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</si>
  <si>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</si>
  <si>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</si>
  <si>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</si>
  <si>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</si>
  <si>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</si>
  <si>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</si>
  <si>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</si>
  <si>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</si>
  <si>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</si>
  <si>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</si>
  <si>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</si>
  <si>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</si>
  <si>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</si>
  <si>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</si>
  <si>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</si>
  <si>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</si>
  <si>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</si>
  <si>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</si>
  <si>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</si>
  <si>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</si>
  <si>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</si>
  <si>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</si>
  <si>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</si>
  <si>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</si>
  <si>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</si>
  <si>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</si>
  <si>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</si>
  <si>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</si>
  <si>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</si>
  <si>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</si>
  <si>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</si>
  <si>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</si>
  <si>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</si>
  <si>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</si>
  <si>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</si>
  <si>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</si>
  <si>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</si>
  <si>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</si>
  <si>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</si>
  <si>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</si>
  <si>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</si>
  <si>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</si>
  <si>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</si>
  <si>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</si>
  <si>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</si>
  <si>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</si>
  <si>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</si>
  <si>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</si>
  <si>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</si>
  <si>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</si>
  <si>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</si>
  <si>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</si>
  <si>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</si>
  <si>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</si>
  <si>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</si>
  <si>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</si>
  <si>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</si>
  <si>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</si>
  <si>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</si>
  <si>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</si>
  <si>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</si>
  <si>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</si>
  <si>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</si>
  <si>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</si>
  <si>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</si>
  <si>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</si>
  <si>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</si>
  <si>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</si>
  <si>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</si>
  <si>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</si>
  <si>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</si>
  <si>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</si>
  <si>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</si>
  <si>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</si>
  <si>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</si>
  <si>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</si>
  <si>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</si>
  <si>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</si>
  <si>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</si>
  <si>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</si>
  <si>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</si>
  <si>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</si>
  <si>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</si>
  <si>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</si>
  <si>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</si>
  <si>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</si>
  <si>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</si>
  <si>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</si>
  <si>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</si>
  <si>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</si>
  <si>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</si>
  <si>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</si>
  <si>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</si>
  <si>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</si>
  <si>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</si>
  <si>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</si>
  <si>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</si>
  <si>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</si>
  <si>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</si>
  <si>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</si>
  <si>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</si>
  <si>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</si>
  <si>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</si>
  <si>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</si>
  <si>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</si>
  <si>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</si>
  <si>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</si>
  <si>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</si>
  <si>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</si>
  <si>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</si>
  <si>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</si>
  <si>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</si>
  <si>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</si>
  <si>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</si>
  <si>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</si>
  <si>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</si>
  <si>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</si>
  <si>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</si>
  <si>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</si>
  <si>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</si>
  <si>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</si>
  <si>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</si>
  <si>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</si>
  <si>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</si>
  <si>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</si>
  <si>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</si>
  <si>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</si>
  <si>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</si>
  <si>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</si>
  <si>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</si>
  <si>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</si>
  <si>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</si>
  <si>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</si>
  <si>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</si>
  <si>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</si>
  <si>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</si>
  <si>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</si>
  <si>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</si>
  <si>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</si>
  <si>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</si>
  <si>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</si>
  <si>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</si>
  <si>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</si>
  <si>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</si>
  <si>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</si>
  <si>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</si>
  <si>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</si>
  <si>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</si>
  <si>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</si>
  <si>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</si>
  <si>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</si>
  <si>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</si>
  <si>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</si>
  <si>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</si>
  <si>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</si>
  <si>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</si>
  <si>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</si>
  <si>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</si>
  <si>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</si>
  <si>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</si>
  <si>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</si>
  <si>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</si>
  <si>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</si>
  <si>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</si>
  <si>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</si>
  <si>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</si>
  <si>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</si>
  <si>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</si>
  <si>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</si>
  <si>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</si>
  <si>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</si>
  <si>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</si>
  <si>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</si>
  <si>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</si>
  <si>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</si>
  <si>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</si>
  <si>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</si>
  <si>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</si>
  <si>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</si>
  <si>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</si>
  <si>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</si>
  <si>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</si>
  <si>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</si>
  <si>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</si>
  <si>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</si>
  <si>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</si>
  <si>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</si>
  <si>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</si>
  <si>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</si>
  <si>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</si>
  <si>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</si>
  <si>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</si>
  <si>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</si>
  <si>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</si>
  <si>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</si>
  <si>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</si>
  <si>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</si>
  <si>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</si>
  <si>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</si>
  <si>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</si>
  <si>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</si>
  <si>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</si>
  <si>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</si>
  <si>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</si>
  <si>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</si>
  <si>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</si>
  <si>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</si>
  <si>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</si>
  <si>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</si>
  <si>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</si>
  <si>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</si>
  <si>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</si>
  <si>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</si>
  <si>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</si>
  <si>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</si>
  <si>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</si>
  <si>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</si>
  <si>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</si>
  <si>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</si>
  <si>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</si>
  <si>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</si>
  <si>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</si>
  <si>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</si>
  <si>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</si>
  <si>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</si>
  <si>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</si>
  <si>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</si>
  <si>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</si>
  <si>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</si>
  <si>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</si>
  <si>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</si>
  <si>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</si>
  <si>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</si>
  <si>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</si>
  <si>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</si>
  <si>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</si>
  <si>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</si>
  <si>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</si>
  <si>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</si>
  <si>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</si>
  <si>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</si>
  <si>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</si>
  <si>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</si>
  <si>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</si>
  <si>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</si>
  <si>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</si>
  <si>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</si>
  <si>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</si>
  <si>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</si>
  <si>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</si>
  <si>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</si>
  <si>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</si>
  <si>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</si>
  <si>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</si>
  <si>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</si>
  <si>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</si>
  <si>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</si>
  <si>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</si>
  <si>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</si>
  <si>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</si>
  <si>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</si>
  <si>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</si>
  <si>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</si>
  <si>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</si>
  <si>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</si>
  <si>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</si>
  <si>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</si>
  <si>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</si>
  <si>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</si>
  <si>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</si>
  <si>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</si>
  <si>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</si>
  <si>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</si>
  <si>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</si>
  <si>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</si>
  <si>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</si>
  <si>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</si>
  <si>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</si>
  <si>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</si>
  <si>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</si>
  <si>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</si>
  <si>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</si>
  <si>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</si>
  <si>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</si>
  <si>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</si>
  <si>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</si>
  <si>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</si>
  <si>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</si>
  <si>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</si>
  <si>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</si>
  <si>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</si>
  <si>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</si>
  <si>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</si>
  <si>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</si>
  <si>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</si>
  <si>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</si>
  <si>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</si>
  <si>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</si>
  <si>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</si>
  <si>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</si>
  <si>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</si>
  <si>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</si>
  <si>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</si>
  <si>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</si>
  <si>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</si>
  <si>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</si>
  <si>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</si>
  <si>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</si>
  <si>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</si>
  <si>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</si>
  <si>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</si>
  <si>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</si>
  <si>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</si>
  <si>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</si>
  <si>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</si>
  <si>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</si>
  <si>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</si>
  <si>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</si>
  <si>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</si>
  <si>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</si>
  <si>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</si>
  <si>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</si>
  <si>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</si>
  <si>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</si>
  <si>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</si>
  <si>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</si>
  <si>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</si>
  <si>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</si>
  <si>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</si>
  <si>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</si>
  <si>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</si>
  <si>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</si>
  <si>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</si>
  <si>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</si>
  <si>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</si>
  <si>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</si>
  <si>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</si>
  <si>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</si>
  <si>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</si>
  <si>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</si>
  <si>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</si>
  <si>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</si>
  <si>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</si>
  <si>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</si>
  <si>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</si>
  <si>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</si>
  <si>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</si>
  <si>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</si>
  <si>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</si>
  <si>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</si>
  <si>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</si>
  <si>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</si>
  <si>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</si>
  <si>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</si>
  <si>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</si>
  <si>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</si>
  <si>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</si>
  <si>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</si>
  <si>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</si>
  <si>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</si>
  <si>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</si>
  <si>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</si>
  <si>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</si>
  <si>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</si>
  <si>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</si>
  <si>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</si>
  <si>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</si>
  <si>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</si>
  <si>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</si>
  <si>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</si>
  <si>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</si>
  <si>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</si>
  <si>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</si>
  <si>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</si>
  <si>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</si>
  <si>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</si>
  <si>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</si>
  <si>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</si>
  <si>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</si>
  <si>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</si>
  <si>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</si>
  <si>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</si>
  <si>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</si>
  <si>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</si>
  <si>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</si>
  <si>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</si>
  <si>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</si>
  <si>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</si>
  <si>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</si>
  <si>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</si>
  <si>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</si>
  <si>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</si>
  <si>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</si>
  <si>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</si>
  <si>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</si>
  <si>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</si>
  <si>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</si>
  <si>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</si>
  <si>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</si>
  <si>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</si>
  <si>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</si>
  <si>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</si>
  <si>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</si>
  <si>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</si>
  <si>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</si>
  <si>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</si>
  <si>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</si>
  <si>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</si>
  <si>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</si>
  <si>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</si>
  <si>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</si>
  <si>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</si>
  <si>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</si>
  <si>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</si>
  <si>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</si>
  <si>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</si>
  <si>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</si>
  <si>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</si>
  <si>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</si>
  <si>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</si>
  <si>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</si>
  <si>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</si>
  <si>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</si>
  <si>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</si>
  <si>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</si>
  <si>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</si>
  <si>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</si>
  <si>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</si>
  <si>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</si>
  <si>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</si>
  <si>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</si>
  <si>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</si>
  <si>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</si>
  <si>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</si>
  <si>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</si>
  <si>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</si>
  <si>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</si>
  <si>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</si>
  <si>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</si>
  <si>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</si>
  <si>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</si>
  <si>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</si>
  <si>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</si>
  <si>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</si>
  <si>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</si>
  <si>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</si>
  <si>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</si>
  <si>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</si>
  <si>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</si>
  <si>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</si>
  <si>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</si>
  <si>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</si>
  <si>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</si>
  <si>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</si>
  <si>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</si>
  <si>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</si>
  <si>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</si>
  <si>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</si>
  <si>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</si>
  <si>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</si>
  <si>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</si>
  <si>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</si>
  <si>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</si>
  <si>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</si>
  <si>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</si>
  <si>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</si>
  <si>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</si>
  <si>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</si>
  <si>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</si>
  <si>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</si>
  <si>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</si>
  <si>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</si>
  <si>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</si>
  <si>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</si>
  <si>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</si>
  <si>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</si>
  <si>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</si>
  <si>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</si>
  <si>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</si>
  <si>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</si>
  <si>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</si>
  <si>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</si>
  <si>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</si>
  <si>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</si>
  <si>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</si>
  <si>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</si>
  <si>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</si>
  <si>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</si>
  <si>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</si>
  <si>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</si>
  <si>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</si>
  <si>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</si>
  <si>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</si>
  <si>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</si>
  <si>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</si>
  <si>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</si>
  <si>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</si>
  <si>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</si>
  <si>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</si>
  <si>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</si>
  <si>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</si>
  <si>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</si>
  <si>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</si>
  <si>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</si>
  <si>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</si>
  <si>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</si>
  <si>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</si>
  <si>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</si>
  <si>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</si>
  <si>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</si>
  <si>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</si>
  <si>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</si>
  <si>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</si>
  <si>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</si>
  <si>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</si>
  <si>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</si>
  <si>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</si>
  <si>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</si>
  <si>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</si>
  <si>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</si>
  <si>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</si>
  <si>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</si>
  <si>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</si>
  <si>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</si>
  <si>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</si>
  <si>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</si>
  <si>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</si>
  <si>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</si>
  <si>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</si>
  <si>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</si>
  <si>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</si>
  <si>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</si>
  <si>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</si>
  <si>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</si>
  <si>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</si>
  <si>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</si>
  <si>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</si>
  <si>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</si>
  <si>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</si>
  <si>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</si>
  <si>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</si>
  <si>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</si>
  <si>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</si>
  <si>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</si>
  <si>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</si>
  <si>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</si>
  <si>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</si>
  <si>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</si>
  <si>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</si>
  <si>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</si>
  <si>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</si>
  <si>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</si>
  <si>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</si>
  <si>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</si>
  <si>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</si>
  <si>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</si>
  <si>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</si>
  <si>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</si>
  <si>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</si>
  <si>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</si>
  <si>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</si>
  <si>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</si>
  <si>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</si>
  <si>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</si>
  <si>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</si>
  <si>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</si>
  <si>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</si>
  <si>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</si>
  <si>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</si>
  <si>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</si>
  <si>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</si>
  <si>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</si>
  <si>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</si>
  <si>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</si>
  <si>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</si>
  <si>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</si>
  <si>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</si>
  <si>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</si>
  <si>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</si>
  <si>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</si>
  <si>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</si>
  <si>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</si>
  <si>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</si>
  <si>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</si>
  <si>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</si>
  <si>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</si>
  <si>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</si>
  <si>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</si>
  <si>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</si>
  <si>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</si>
  <si>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</si>
  <si>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</si>
  <si>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</si>
  <si>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</si>
  <si>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</si>
  <si>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</si>
  <si>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</si>
  <si>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</si>
  <si>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</si>
  <si>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</si>
  <si>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</si>
  <si>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</si>
  <si>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</si>
  <si>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</si>
  <si>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</si>
  <si>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</si>
  <si>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</si>
  <si>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</si>
  <si>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</si>
  <si>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</si>
  <si>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</si>
  <si>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</si>
  <si>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</si>
  <si>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</si>
  <si>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</si>
  <si>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</si>
  <si>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</si>
  <si>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</si>
  <si>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</si>
  <si>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</si>
  <si>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</si>
  <si>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</si>
  <si>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</si>
  <si>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</si>
  <si>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</si>
  <si>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</si>
  <si>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</si>
  <si>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</si>
  <si>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</si>
  <si>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</si>
  <si>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</si>
  <si>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</si>
  <si>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</si>
  <si>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</si>
  <si>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</si>
  <si>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</si>
  <si>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</si>
  <si>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</si>
  <si>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</si>
  <si>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</si>
  <si>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</si>
  <si>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</si>
  <si>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</si>
  <si>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</si>
  <si>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</si>
  <si>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</si>
  <si>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</si>
  <si>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</si>
  <si>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</si>
  <si>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</si>
  <si>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</si>
  <si>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</si>
  <si>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</si>
  <si>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</si>
  <si>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</si>
  <si>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</si>
  <si>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</si>
  <si>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</si>
  <si>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</si>
  <si>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</si>
  <si>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</si>
  <si>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</si>
  <si>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</si>
  <si>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</si>
  <si>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</si>
  <si>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</si>
  <si>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</si>
  <si>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</si>
  <si>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</si>
  <si>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</si>
  <si>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</si>
  <si>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</si>
  <si>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</si>
  <si>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</si>
  <si>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</si>
  <si>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</si>
  <si>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</si>
  <si>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</si>
  <si>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</si>
  <si>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</si>
  <si>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</si>
  <si>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</si>
  <si>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</si>
  <si>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</si>
  <si>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</si>
  <si>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</si>
  <si>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</si>
  <si>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</si>
  <si>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</si>
  <si>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</si>
  <si>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</si>
  <si>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</si>
  <si>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</si>
  <si>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</si>
  <si>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</si>
  <si>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</si>
  <si>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</si>
  <si>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</si>
  <si>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</si>
  <si>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</si>
  <si>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</si>
  <si>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</si>
  <si>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</si>
  <si>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</si>
  <si>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</si>
  <si>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</si>
  <si>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</si>
  <si>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</si>
  <si>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</si>
  <si>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</si>
  <si>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</si>
  <si>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</si>
  <si>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</si>
  <si>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</si>
  <si>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</si>
  <si>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</si>
  <si>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</si>
  <si>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</si>
  <si>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</si>
  <si>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</si>
  <si>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</si>
  <si>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</si>
  <si>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</si>
  <si>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</si>
  <si>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</si>
  <si>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</si>
  <si>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</si>
  <si>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</si>
  <si>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</si>
  <si>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</si>
  <si>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</si>
  <si>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</si>
  <si>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</si>
  <si>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</si>
  <si>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</si>
  <si>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</si>
  <si>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</si>
  <si>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</si>
  <si>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</si>
  <si>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</si>
  <si>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</si>
  <si>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</si>
  <si>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</si>
  <si>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</si>
  <si>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</si>
  <si>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</si>
  <si>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</si>
  <si>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</si>
  <si>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</si>
  <si>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</si>
  <si>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</si>
  <si>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</si>
  <si>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</si>
  <si>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</si>
  <si>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</si>
  <si>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</si>
  <si>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</si>
  <si>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</si>
  <si>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</si>
  <si>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</si>
  <si>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</si>
  <si>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</si>
  <si>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</si>
  <si>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</si>
  <si>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</si>
  <si>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</si>
  <si>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</si>
  <si>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</si>
  <si>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</si>
  <si>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</si>
  <si>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</si>
  <si>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</si>
  <si>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</si>
  <si>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</si>
  <si>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</si>
  <si>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</si>
  <si>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</si>
  <si>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</si>
  <si>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</si>
  <si>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</si>
  <si>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</si>
  <si>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</si>
  <si>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</si>
  <si>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</si>
  <si>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</si>
  <si>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</si>
  <si>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</si>
  <si>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</si>
  <si>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</si>
  <si>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</si>
  <si>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</si>
  <si>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</si>
  <si>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</si>
  <si>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</si>
  <si>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</si>
  <si>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</si>
  <si>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</si>
  <si>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</si>
  <si>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</si>
  <si>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</si>
  <si>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</si>
  <si>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</si>
  <si>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</si>
  <si>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</si>
  <si>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</si>
  <si>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</si>
  <si>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</si>
  <si>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</si>
  <si>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</si>
  <si>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</si>
  <si>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</si>
  <si>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</si>
  <si>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</si>
  <si>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</si>
  <si>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</si>
  <si>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</si>
  <si>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</si>
  <si>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</si>
  <si>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</si>
  <si>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</si>
  <si>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</si>
  <si>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</si>
  <si>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</si>
  <si>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</si>
  <si>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</si>
  <si>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</si>
  <si>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</si>
  <si>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</si>
  <si>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</si>
  <si>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</si>
  <si>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</si>
  <si>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</si>
  <si>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</si>
  <si>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</si>
  <si>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</si>
  <si>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</si>
  <si>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</si>
  <si>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</si>
  <si>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</si>
  <si>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</si>
  <si>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</si>
  <si>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</si>
  <si>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</si>
  <si>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</si>
  <si>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</si>
  <si>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</si>
  <si>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</si>
  <si>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</si>
  <si>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</si>
  <si>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</si>
  <si>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</si>
  <si>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</si>
  <si>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</si>
  <si>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</si>
  <si>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</si>
  <si>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</si>
  <si>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</si>
  <si>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</si>
  <si>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</si>
  <si>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</si>
  <si>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</si>
  <si>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</si>
  <si>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</si>
  <si>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</si>
  <si>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</si>
  <si>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</si>
  <si>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</si>
  <si>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</si>
  <si>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</si>
  <si>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</si>
  <si>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</si>
  <si>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</si>
  <si>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</si>
  <si>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</si>
  <si>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</si>
  <si>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</si>
  <si>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</si>
  <si>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</si>
  <si>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</si>
  <si>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</si>
  <si>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</si>
  <si>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</si>
  <si>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</si>
  <si>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</si>
  <si>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</si>
  <si>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</si>
  <si>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</si>
  <si>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</si>
  <si>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</si>
  <si>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</si>
  <si>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</si>
  <si>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</si>
  <si>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</si>
  <si>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</si>
  <si>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</si>
  <si>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</si>
  <si>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</si>
  <si>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</si>
  <si>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</si>
  <si>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</si>
  <si>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</si>
  <si>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</si>
  <si>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</si>
  <si>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</si>
  <si>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</si>
  <si>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</si>
  <si>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</si>
  <si>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</si>
  <si>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</si>
  <si>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</si>
  <si>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</si>
  <si>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</si>
  <si>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</si>
  <si>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</si>
  <si>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</si>
  <si>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</si>
  <si>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</si>
  <si>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</si>
  <si>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</si>
  <si>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</si>
  <si>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</si>
  <si>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</si>
  <si>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</si>
  <si>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</si>
  <si>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</si>
  <si>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</si>
  <si>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</si>
  <si>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</si>
  <si>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</si>
  <si>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</si>
  <si>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</si>
  <si>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</si>
  <si>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</si>
  <si>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</si>
  <si>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</si>
  <si>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</si>
  <si>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</si>
  <si>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</si>
  <si>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</si>
  <si>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</si>
  <si>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</si>
  <si>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</si>
  <si>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</si>
  <si>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</si>
  <si>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</si>
  <si>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</si>
  <si>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</si>
  <si>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</si>
  <si>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</si>
  <si>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</si>
  <si>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</si>
  <si>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</si>
  <si>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</si>
  <si>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</si>
  <si>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</si>
  <si>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</si>
  <si>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</si>
  <si>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</si>
  <si>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</si>
  <si>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</si>
  <si>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</si>
  <si>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</si>
  <si>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</si>
  <si>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</si>
  <si>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</si>
  <si>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</si>
  <si>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</si>
  <si>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</si>
  <si>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</si>
  <si>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</si>
  <si>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</si>
  <si>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</si>
  <si>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</si>
  <si>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</si>
  <si>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</si>
  <si>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</si>
  <si>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</si>
  <si>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</si>
  <si>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</si>
  <si>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</si>
  <si>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</si>
  <si>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</si>
  <si>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</si>
  <si>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</si>
  <si>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</si>
  <si>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</si>
  <si>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</si>
  <si>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</si>
  <si>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</si>
  <si>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</si>
  <si>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</si>
  <si>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</si>
  <si>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</si>
  <si>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</si>
  <si>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</si>
  <si>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</si>
  <si>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</si>
  <si>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</si>
  <si>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</si>
  <si>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</si>
  <si>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</si>
  <si>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</si>
  <si>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</si>
  <si>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</si>
  <si>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</si>
  <si>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</si>
  <si>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</si>
  <si>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</si>
  <si>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</si>
  <si>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</si>
  <si>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</si>
  <si>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</si>
  <si>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</si>
  <si>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</si>
  <si>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</si>
  <si>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</si>
  <si>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</si>
  <si>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</si>
  <si>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</si>
  <si>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</si>
  <si>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</si>
  <si>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</si>
  <si>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</si>
  <si>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</si>
  <si>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</si>
  <si>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</si>
  <si>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</si>
  <si>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</si>
  <si>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</si>
  <si>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</si>
  <si>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</si>
  <si>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</si>
  <si>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</si>
  <si>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</si>
  <si>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</si>
  <si>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</si>
  <si>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</si>
  <si>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</si>
  <si>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</si>
  <si>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</si>
  <si>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</si>
  <si>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</si>
  <si>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</si>
  <si>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</si>
  <si>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</si>
  <si>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</si>
  <si>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</si>
  <si>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</si>
  <si>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</si>
  <si>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</si>
  <si>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</si>
  <si>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</si>
  <si>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</si>
  <si>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</si>
  <si>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</si>
  <si>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</si>
  <si>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</si>
  <si>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</si>
  <si>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</si>
  <si>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</si>
  <si>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</si>
  <si>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</si>
  <si>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</si>
  <si>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</si>
  <si>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</si>
  <si>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</si>
  <si>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</si>
  <si>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</si>
  <si>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</si>
  <si>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</si>
  <si>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</si>
  <si>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</si>
  <si>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</si>
  <si>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</si>
  <si>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</si>
  <si>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</si>
  <si>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</si>
  <si>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</si>
  <si>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</si>
  <si>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</si>
  <si>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</si>
  <si>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</si>
  <si>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</si>
  <si>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</si>
  <si>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</si>
  <si>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</si>
  <si>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</si>
  <si>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</si>
  <si>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</si>
  <si>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</si>
  <si>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</si>
  <si>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</si>
  <si>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</si>
  <si>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</si>
  <si>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</si>
  <si>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</si>
  <si>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</si>
  <si>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</si>
  <si>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</si>
  <si>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</si>
  <si>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</si>
  <si>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</si>
  <si>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</si>
  <si>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</si>
  <si>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</si>
  <si>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</si>
  <si>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</si>
  <si>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</si>
  <si>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</si>
  <si>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</si>
  <si>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</si>
  <si>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</si>
  <si>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</si>
  <si>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</si>
  <si>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</si>
  <si>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</si>
  <si>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</si>
  <si>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</si>
  <si>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</si>
  <si>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</si>
  <si>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</si>
  <si>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</si>
  <si>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</si>
  <si>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</si>
  <si>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</si>
  <si>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</si>
  <si>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</si>
  <si>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</si>
  <si>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</si>
  <si>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</si>
  <si>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</si>
  <si>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</si>
  <si>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</si>
  <si>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</si>
  <si>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</si>
  <si>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</si>
  <si>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</si>
  <si>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</si>
  <si>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</si>
  <si>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</si>
  <si>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</si>
  <si>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</si>
  <si>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</si>
  <si>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</si>
  <si>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</si>
  <si>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</si>
  <si>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</si>
  <si>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</si>
  <si>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</si>
  <si>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</si>
  <si>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</si>
  <si>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</si>
  <si>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</si>
  <si>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</si>
  <si>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</si>
  <si>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</si>
  <si>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</si>
  <si>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</si>
  <si>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</si>
  <si>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</si>
  <si>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</si>
  <si>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</si>
  <si>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</si>
  <si>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</si>
  <si>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</si>
  <si>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</si>
  <si>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</si>
  <si>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</si>
  <si>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</si>
  <si>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</si>
  <si>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</si>
  <si>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</si>
  <si>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</si>
  <si>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</si>
  <si>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</si>
  <si>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</si>
  <si>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</si>
  <si>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</si>
  <si>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</si>
  <si>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</si>
  <si>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</si>
  <si>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</si>
  <si>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</si>
  <si>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</si>
  <si>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</si>
  <si>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</si>
  <si>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</si>
  <si>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</si>
  <si>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</si>
  <si>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</si>
  <si>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</si>
  <si>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</si>
  <si>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</si>
  <si>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</si>
  <si>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</si>
  <si>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</si>
  <si>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</si>
  <si>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</si>
  <si>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</si>
  <si>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</si>
  <si>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</si>
  <si>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</si>
  <si>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</si>
  <si>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</si>
  <si>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</si>
  <si>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</si>
  <si>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</si>
  <si>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</si>
  <si>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</si>
  <si>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</si>
  <si>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</si>
  <si>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</si>
  <si>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</si>
  <si>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</si>
  <si>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</si>
  <si>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</si>
  <si>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</si>
  <si>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</si>
  <si>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</si>
  <si>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</si>
  <si>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</si>
  <si>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</si>
  <si>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</si>
  <si>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</si>
  <si>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</si>
  <si>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</si>
  <si>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</si>
  <si>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</si>
  <si>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</si>
  <si>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</si>
  <si>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</si>
  <si>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</si>
  <si>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</si>
  <si>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</si>
  <si>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</si>
  <si>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</si>
  <si>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</si>
  <si>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</si>
  <si>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</si>
  <si>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</si>
  <si>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</si>
  <si>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</si>
  <si>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</si>
  <si>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</si>
  <si>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</si>
  <si>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</si>
  <si>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</si>
  <si>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</si>
  <si>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</si>
  <si>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</si>
  <si>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</si>
  <si>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</si>
  <si>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</si>
  <si>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</si>
  <si>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</si>
  <si>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</si>
  <si>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</si>
  <si>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</si>
  <si>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</si>
  <si>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</si>
  <si>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</si>
  <si>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</si>
  <si>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</si>
  <si>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</si>
  <si>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</si>
  <si>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</si>
  <si>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</si>
  <si>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</si>
  <si>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</si>
  <si>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</si>
  <si>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</si>
  <si>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</si>
  <si>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</si>
  <si>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</si>
  <si>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</si>
  <si>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</si>
  <si>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</si>
  <si>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</si>
  <si>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</si>
  <si>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</si>
  <si>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</si>
  <si>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</si>
  <si>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</si>
  <si>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</si>
  <si>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</si>
  <si>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</si>
  <si>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</si>
  <si>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</si>
  <si>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</si>
  <si>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</si>
  <si>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</si>
  <si>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</si>
  <si>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</si>
  <si>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</si>
  <si>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</si>
  <si>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</si>
  <si>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</si>
  <si>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</si>
  <si>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</si>
  <si>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</si>
  <si>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</si>
  <si>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</si>
  <si>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</si>
  <si>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</si>
  <si>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</si>
  <si>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</si>
  <si>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</si>
  <si>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</si>
  <si>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</si>
  <si>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</si>
  <si>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</si>
  <si>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</si>
  <si>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</si>
  <si>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</si>
  <si>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</si>
  <si>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</si>
  <si>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</si>
  <si>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</si>
  <si>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</si>
  <si>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</si>
  <si>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</si>
  <si>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</si>
  <si>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</si>
  <si>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</si>
  <si>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</si>
  <si>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</si>
  <si>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</si>
  <si>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</si>
  <si>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</si>
  <si>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</si>
  <si>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</si>
  <si>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</si>
  <si>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</si>
  <si>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</si>
  <si>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</si>
  <si>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</si>
  <si>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</si>
  <si>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</si>
  <si>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</si>
  <si>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</si>
  <si>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</si>
  <si>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</si>
  <si>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</si>
  <si>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</si>
  <si>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</si>
  <si>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</si>
  <si>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</si>
  <si>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</si>
  <si>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</si>
  <si>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</si>
  <si>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</si>
  <si>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</si>
  <si>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</si>
  <si>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</si>
  <si>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</si>
  <si>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</si>
  <si>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</si>
  <si>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</si>
  <si>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</si>
  <si>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</si>
  <si>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</si>
  <si>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</si>
  <si>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</si>
  <si>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</si>
  <si>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</si>
  <si>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</si>
  <si>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</si>
  <si>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</si>
  <si>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</si>
  <si>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</si>
  <si>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</si>
  <si>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</si>
  <si>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</si>
  <si>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</si>
  <si>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</si>
  <si>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</si>
  <si>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</si>
  <si>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</si>
  <si>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</si>
  <si>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</si>
  <si>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</si>
  <si>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</si>
  <si>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</si>
  <si>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</si>
  <si>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</si>
  <si>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</si>
  <si>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</si>
  <si>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</si>
  <si>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</si>
  <si>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</si>
  <si>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</si>
  <si>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</si>
  <si>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</si>
  <si>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</si>
  <si>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</si>
  <si>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</si>
  <si>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</si>
  <si>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</si>
  <si>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</si>
  <si>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</si>
  <si>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</si>
  <si>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</si>
  <si>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</si>
  <si>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</si>
  <si>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</si>
  <si>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</si>
  <si>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</si>
  <si>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</si>
  <si>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</si>
  <si>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</si>
  <si>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</si>
  <si>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</si>
  <si>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</si>
  <si>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</si>
  <si>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</si>
  <si>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</si>
  <si>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</si>
  <si>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</si>
  <si>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</si>
  <si>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</si>
  <si>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</si>
  <si>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</si>
  <si>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</si>
  <si>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</si>
  <si>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</si>
  <si>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</si>
  <si>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</si>
  <si>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</si>
  <si>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</si>
  <si>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</si>
  <si>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</si>
  <si>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</si>
  <si>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</si>
  <si>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</si>
  <si>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</si>
  <si>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</si>
  <si>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</si>
  <si>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</si>
  <si>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</si>
  <si>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</si>
  <si>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</si>
  <si>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</si>
  <si>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</si>
  <si>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</si>
  <si>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</si>
  <si>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</si>
  <si>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</si>
  <si>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</si>
  <si>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</si>
  <si>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</si>
  <si>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</si>
  <si>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</si>
  <si>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</si>
  <si>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</si>
  <si>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</si>
  <si>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</si>
  <si>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</si>
  <si>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</si>
  <si>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</si>
  <si>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</si>
  <si>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</si>
  <si>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</si>
  <si>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</si>
  <si>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</si>
  <si>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</si>
  <si>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</si>
  <si>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</si>
  <si>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</si>
  <si>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</si>
  <si>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</si>
  <si>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</si>
  <si>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</si>
  <si>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</si>
  <si>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</si>
  <si>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</si>
  <si>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</si>
  <si>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</si>
  <si>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</si>
  <si>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</si>
  <si>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</si>
  <si>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</si>
  <si>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</si>
  <si>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</si>
  <si>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</si>
  <si>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</si>
  <si>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</si>
  <si>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</si>
  <si>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</si>
  <si>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</si>
  <si>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</si>
  <si>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</si>
  <si>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</si>
  <si>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</si>
  <si>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</si>
  <si>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</si>
  <si>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</si>
  <si>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</si>
  <si>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</si>
  <si>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</si>
  <si>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</si>
  <si>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</si>
  <si>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</si>
  <si>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</si>
  <si>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</si>
  <si>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</si>
  <si>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</si>
  <si>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</si>
  <si>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</si>
  <si>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</si>
  <si>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</si>
  <si>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</si>
  <si>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</si>
  <si>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</si>
  <si>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</si>
  <si>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</si>
  <si>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</si>
  <si>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</si>
  <si>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</si>
  <si>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</si>
  <si>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</si>
  <si>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</si>
  <si>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</si>
  <si>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</si>
  <si>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</si>
  <si>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</si>
  <si>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</si>
  <si>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</si>
  <si>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</si>
  <si>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</si>
  <si>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</si>
  <si>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</si>
  <si>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</si>
  <si>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</si>
  <si>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</si>
  <si>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</si>
  <si>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</si>
  <si>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</si>
  <si>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</si>
  <si>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</si>
  <si>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</si>
  <si>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</si>
  <si>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</si>
  <si>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</si>
  <si>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</si>
  <si>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</si>
  <si>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</si>
  <si>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</si>
  <si>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</si>
  <si>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</si>
  <si>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</si>
  <si>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</si>
  <si>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</si>
  <si>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</si>
  <si>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</si>
  <si>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</si>
  <si>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</si>
  <si>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</si>
  <si>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</si>
  <si>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</si>
  <si>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</si>
  <si>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</si>
  <si>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</si>
  <si>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</si>
  <si>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</si>
  <si>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</si>
  <si>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</si>
  <si>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</si>
  <si>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</si>
  <si>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</si>
  <si>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</si>
  <si>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</si>
  <si>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</si>
  <si>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</si>
  <si>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</si>
  <si>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</si>
  <si>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</si>
  <si>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</si>
  <si>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</si>
  <si>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</si>
  <si>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</si>
  <si>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</si>
  <si>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</si>
  <si>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</si>
  <si>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</si>
  <si>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</si>
  <si>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</si>
  <si>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</si>
  <si>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</si>
  <si>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</si>
  <si>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</si>
  <si>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</si>
  <si>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</si>
  <si>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</si>
  <si>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</si>
  <si>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</si>
  <si>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</si>
  <si>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</si>
  <si>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</si>
  <si>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</si>
  <si>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</si>
  <si>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</si>
  <si>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</si>
  <si>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</si>
  <si>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</si>
  <si>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</si>
  <si>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</si>
  <si>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</si>
  <si>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</si>
  <si>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</si>
  <si>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</si>
  <si>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</si>
  <si>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</si>
  <si>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</si>
  <si>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</si>
  <si>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</si>
  <si>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</si>
  <si>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</si>
  <si>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</si>
  <si>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</si>
  <si>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</si>
  <si>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</si>
  <si>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</si>
  <si>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</si>
  <si>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</si>
  <si>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</si>
  <si>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</si>
  <si>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</si>
  <si>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</si>
  <si>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</si>
  <si>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</si>
  <si>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</si>
  <si>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</si>
  <si>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</si>
  <si>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</si>
  <si>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</si>
  <si>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</si>
  <si>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</si>
  <si>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</si>
  <si>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</si>
  <si>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</si>
  <si>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</si>
  <si>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</si>
  <si>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</si>
  <si>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</si>
  <si>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</si>
  <si>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</si>
  <si>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</si>
  <si>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</si>
  <si>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</si>
  <si>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</si>
  <si>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</si>
  <si>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</si>
  <si>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</si>
  <si>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</si>
  <si>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</si>
  <si>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</si>
  <si>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</si>
  <si>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</si>
  <si>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</si>
  <si>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</si>
  <si>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</si>
  <si>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</si>
  <si>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</si>
  <si>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</si>
  <si>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</si>
  <si>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</si>
  <si>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</si>
  <si>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</si>
  <si>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</si>
  <si>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</si>
  <si>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</si>
  <si>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</si>
  <si>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</si>
  <si>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</si>
  <si>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</si>
  <si>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</si>
  <si>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</si>
  <si>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</si>
  <si>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</si>
  <si>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</si>
  <si>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</si>
  <si>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</si>
  <si>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</si>
  <si>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</si>
  <si>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</si>
  <si>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</si>
  <si>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</si>
  <si>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</si>
  <si>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</si>
  <si>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</si>
  <si>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</si>
  <si>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</si>
  <si>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</si>
  <si>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</si>
  <si>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</si>
  <si>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</si>
  <si>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</si>
  <si>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</si>
  <si>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</si>
  <si>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</si>
  <si>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</si>
  <si>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</si>
  <si>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</si>
  <si>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</si>
  <si>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</si>
  <si>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</si>
  <si>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</si>
  <si>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</si>
  <si>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</si>
  <si>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</si>
  <si>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</si>
  <si>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</si>
  <si>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</si>
  <si>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</si>
  <si>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</si>
  <si>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</si>
  <si>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</si>
  <si>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</si>
  <si>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</si>
  <si>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</si>
  <si>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</si>
  <si>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</si>
  <si>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</si>
  <si>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</si>
  <si>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</si>
  <si>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</si>
  <si>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</si>
  <si>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</si>
  <si>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</si>
  <si>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</si>
  <si>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</si>
  <si>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</si>
  <si>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</si>
  <si>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</si>
  <si>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</si>
  <si>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</si>
  <si>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</si>
  <si>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</si>
  <si>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</si>
  <si>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</si>
  <si>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</si>
  <si>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</si>
  <si>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</si>
  <si>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</si>
  <si>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</si>
  <si>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</si>
  <si>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</si>
  <si>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</si>
  <si>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</si>
  <si>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</si>
  <si>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</si>
  <si>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</si>
  <si>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</si>
  <si>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</si>
  <si>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</si>
  <si>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</si>
  <si>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</si>
  <si>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</si>
  <si>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</si>
  <si>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</si>
  <si>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</si>
  <si>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</si>
  <si>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</si>
  <si>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</si>
  <si>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</si>
  <si>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</si>
  <si>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</si>
  <si>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</si>
  <si>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</si>
  <si>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</si>
  <si>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</si>
  <si>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</si>
  <si>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</si>
  <si>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</si>
  <si>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</si>
  <si>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</si>
  <si>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</si>
  <si>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</si>
  <si>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</si>
  <si>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</si>
  <si>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</si>
  <si>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</si>
  <si>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</si>
  <si>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</si>
  <si>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</si>
  <si>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</si>
  <si>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</si>
  <si>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</si>
  <si>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</si>
  <si>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</si>
  <si>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</si>
  <si>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</si>
  <si>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</si>
  <si>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</si>
  <si>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</si>
  <si>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</si>
  <si>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</si>
  <si>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</si>
  <si>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</si>
  <si>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</si>
  <si>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</si>
  <si>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</si>
  <si>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</si>
  <si>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</si>
  <si>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</si>
  <si>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</si>
  <si>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</si>
  <si>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</si>
  <si>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</si>
  <si>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</si>
  <si>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</si>
  <si>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</si>
  <si>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</si>
  <si>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</si>
  <si>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</si>
  <si>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</si>
  <si>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</si>
  <si>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</si>
  <si>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</si>
  <si>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</si>
  <si>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</si>
  <si>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</si>
  <si>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</si>
  <si>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</si>
  <si>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</si>
  <si>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</si>
  <si>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</si>
  <si>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</si>
  <si>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</si>
  <si>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</si>
  <si>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</si>
  <si>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</si>
  <si>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</si>
  <si>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</si>
  <si>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</si>
  <si>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</si>
  <si>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</si>
  <si>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</si>
  <si>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</si>
  <si>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</si>
  <si>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</si>
  <si>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</si>
  <si>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</si>
  <si>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</si>
  <si>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</si>
  <si>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</si>
  <si>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</si>
  <si>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</si>
  <si>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</si>
  <si>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</si>
  <si>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</si>
  <si>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</si>
  <si>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</si>
  <si>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</si>
  <si>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</si>
  <si>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</si>
  <si>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</si>
  <si>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</si>
  <si>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</si>
  <si>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</si>
  <si>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</si>
  <si>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</si>
  <si>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</si>
  <si>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</si>
  <si>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</si>
  <si>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</si>
  <si>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</si>
  <si>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</si>
  <si>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</si>
  <si>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</si>
  <si>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</si>
  <si>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</si>
  <si>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</si>
  <si>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</si>
  <si>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</si>
  <si>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</si>
  <si>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</si>
  <si>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</si>
  <si>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</si>
  <si>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</si>
  <si>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</si>
  <si>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</si>
  <si>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</si>
  <si>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</si>
  <si>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</si>
  <si>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</si>
  <si>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</si>
  <si>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</si>
  <si>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</si>
  <si>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</si>
  <si>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</si>
  <si>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</si>
  <si>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</si>
  <si>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</si>
  <si>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</si>
  <si>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</si>
  <si>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</si>
  <si>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</si>
  <si>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</si>
  <si>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</si>
  <si>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</si>
  <si>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</si>
  <si>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</si>
  <si>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</si>
  <si>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</si>
  <si>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</si>
  <si>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</si>
  <si>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</si>
  <si>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</si>
  <si>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</si>
  <si>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</si>
  <si>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</si>
  <si>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</si>
  <si>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</si>
  <si>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</si>
  <si>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</si>
  <si>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</si>
  <si>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</si>
  <si>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</si>
  <si>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</si>
  <si>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</si>
  <si>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</si>
  <si>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</si>
  <si>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</si>
  <si>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</si>
  <si>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</si>
  <si>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</si>
  <si>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</si>
  <si>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</si>
  <si>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</si>
  <si>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</si>
  <si>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</si>
  <si>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</si>
  <si>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</si>
  <si>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</si>
  <si>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</si>
  <si>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</si>
  <si>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</si>
  <si>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</si>
  <si>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</si>
  <si>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</si>
  <si>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</si>
  <si>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</si>
  <si>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</si>
  <si>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</si>
  <si>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</si>
  <si>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</si>
  <si>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</si>
  <si>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</si>
  <si>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</si>
  <si>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</si>
  <si>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</si>
  <si>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</si>
  <si>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</si>
  <si>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</si>
  <si>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</si>
  <si>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</si>
  <si>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</si>
  <si>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</si>
  <si>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</si>
  <si>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</si>
  <si>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</si>
  <si>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</si>
  <si>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</si>
  <si>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</si>
  <si>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</si>
  <si>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</si>
  <si>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</si>
  <si>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</si>
  <si>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</si>
  <si>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</si>
  <si>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</si>
  <si>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</si>
  <si>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</si>
  <si>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</si>
  <si>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</si>
  <si>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</si>
  <si>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</si>
  <si>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</si>
  <si>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</si>
  <si>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</si>
  <si>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</si>
  <si>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</si>
  <si>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</si>
  <si>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</si>
  <si>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</si>
  <si>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</si>
  <si>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</si>
  <si>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</si>
  <si>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</si>
  <si>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</si>
  <si>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</si>
  <si>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</si>
  <si>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</si>
  <si>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</si>
  <si>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</si>
  <si>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</si>
  <si>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</si>
  <si>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</si>
  <si>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</si>
  <si>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</si>
  <si>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</si>
  <si>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</si>
  <si>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</si>
  <si>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</si>
  <si>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</si>
  <si>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</si>
  <si>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</si>
  <si>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</si>
  <si>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</si>
  <si>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</si>
  <si>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</si>
  <si>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</si>
  <si>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</si>
  <si>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</si>
  <si>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</si>
  <si>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</si>
  <si>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</si>
  <si>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</si>
  <si>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</si>
  <si>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</si>
  <si>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</si>
  <si>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</si>
  <si>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</si>
  <si>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</si>
  <si>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</si>
  <si>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</si>
  <si>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</si>
  <si>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</si>
  <si>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</si>
  <si>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</si>
  <si>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</si>
  <si>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</si>
  <si>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</si>
  <si>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</si>
  <si>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</si>
  <si>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</si>
  <si>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</si>
  <si>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</si>
  <si>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</si>
  <si>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</si>
  <si>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</si>
  <si>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</si>
  <si>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</si>
  <si>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</si>
  <si>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</si>
  <si>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</si>
  <si>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</si>
  <si>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</si>
  <si>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</si>
  <si>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</si>
  <si>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</si>
  <si>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</si>
  <si>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</si>
  <si>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</si>
  <si>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</si>
  <si>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</si>
  <si>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</si>
  <si>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</si>
  <si>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</si>
  <si>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</si>
  <si>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</si>
  <si>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</si>
  <si>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</si>
  <si>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</si>
  <si>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</si>
  <si>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</si>
  <si>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</si>
  <si>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</si>
  <si>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</si>
  <si>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</si>
  <si>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</si>
  <si>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</si>
  <si>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</si>
  <si>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</si>
  <si>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</si>
  <si>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</si>
  <si>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</si>
  <si>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</si>
  <si>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</si>
  <si>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</si>
  <si>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</si>
  <si>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</si>
  <si>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</si>
  <si>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</si>
  <si>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</si>
  <si>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</si>
  <si>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</si>
  <si>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</si>
  <si>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</si>
  <si>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</si>
  <si>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</si>
  <si>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</si>
  <si>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</si>
  <si>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</si>
  <si>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</si>
  <si>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</si>
  <si>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</si>
  <si>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</si>
  <si>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</si>
  <si>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</si>
  <si>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</si>
  <si>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</si>
  <si>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</si>
  <si>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</si>
  <si>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</si>
  <si>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</si>
  <si>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</si>
  <si>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</si>
  <si>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</si>
  <si>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</si>
  <si>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</si>
  <si>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</si>
  <si>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</si>
  <si>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</si>
  <si>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</si>
  <si>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</si>
  <si>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</si>
  <si>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</si>
  <si>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</si>
  <si>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</si>
  <si>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</si>
  <si>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</si>
  <si>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</si>
  <si>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</si>
  <si>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</si>
  <si>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</si>
  <si>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</si>
  <si>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</si>
  <si>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</si>
  <si>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</si>
  <si>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</si>
  <si>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</si>
  <si>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</si>
  <si>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</si>
  <si>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</si>
  <si>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</si>
  <si>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</si>
  <si>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</si>
  <si>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</si>
  <si>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</si>
  <si>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</si>
  <si>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</si>
  <si>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</si>
  <si>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</si>
  <si>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</si>
  <si>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</si>
  <si>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</si>
  <si>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</si>
  <si>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</si>
  <si>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</si>
  <si>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</si>
  <si>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</si>
  <si>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</si>
  <si>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</si>
  <si>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</si>
  <si>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</si>
  <si>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</si>
  <si>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</si>
  <si>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</si>
  <si>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</si>
  <si>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</si>
  <si>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</si>
  <si>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</si>
  <si>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</si>
  <si>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</si>
  <si>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</si>
  <si>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</si>
  <si>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</si>
  <si>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</si>
  <si>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</si>
  <si>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</si>
  <si>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</si>
  <si>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</si>
  <si>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</si>
  <si>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</si>
  <si>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</si>
  <si>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</si>
  <si>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</si>
  <si>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</si>
  <si>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</si>
  <si>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</si>
  <si>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</si>
  <si>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</si>
  <si>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</si>
  <si>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</si>
  <si>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</si>
  <si>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</si>
  <si>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</si>
  <si>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</si>
  <si>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</si>
  <si>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</si>
  <si>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</si>
  <si>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</si>
  <si>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</si>
  <si>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</si>
  <si>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</si>
  <si>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</si>
  <si>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</si>
  <si>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</si>
  <si>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</si>
  <si>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</si>
  <si>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</si>
  <si>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</si>
  <si>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</si>
  <si>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</si>
  <si>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</si>
  <si>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</si>
  <si>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</si>
  <si>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</si>
  <si>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</si>
  <si>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</si>
  <si>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</si>
  <si>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</si>
  <si>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</si>
  <si>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</si>
  <si>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</si>
  <si>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</si>
  <si>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</si>
  <si>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</si>
  <si>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</si>
  <si>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</si>
  <si>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</si>
  <si>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</si>
  <si>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</si>
  <si>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</si>
  <si>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</si>
  <si>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</si>
  <si>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</si>
  <si>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</si>
  <si>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</si>
  <si>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</si>
  <si>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</si>
  <si>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</si>
  <si>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</si>
  <si>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</si>
  <si>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</si>
  <si>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</si>
  <si>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</si>
  <si>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</si>
  <si>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</si>
  <si>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</si>
  <si>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</si>
  <si>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</si>
  <si>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</si>
  <si>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</si>
  <si>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</si>
  <si>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</si>
  <si>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</si>
  <si>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</si>
  <si>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</si>
  <si>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</si>
  <si>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</si>
  <si>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</si>
  <si>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</si>
  <si>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</si>
  <si>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</si>
  <si>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</si>
  <si>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</si>
  <si>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</si>
  <si>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</si>
  <si>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</si>
  <si>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</si>
  <si>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</si>
  <si>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</si>
  <si>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</si>
  <si>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</si>
  <si>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</si>
  <si>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</si>
  <si>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</si>
  <si>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</si>
  <si>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</si>
  <si>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</si>
  <si>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</si>
  <si>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</si>
  <si>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</si>
  <si>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</si>
  <si>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</si>
  <si>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</si>
  <si>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</si>
  <si>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</si>
  <si>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</si>
  <si>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</si>
  <si>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</si>
  <si>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</si>
  <si>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</si>
  <si>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</si>
  <si>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</si>
  <si>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</si>
  <si>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</si>
  <si>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</si>
  <si>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</si>
  <si>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</si>
  <si>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</si>
  <si>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</si>
  <si>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</si>
  <si>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</si>
  <si>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</si>
  <si>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</si>
  <si>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</si>
  <si>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</si>
  <si>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</si>
  <si>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</si>
  <si>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</si>
  <si>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</si>
  <si>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</si>
  <si>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</si>
  <si>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</si>
  <si>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</si>
  <si>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</si>
  <si>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</si>
  <si>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</si>
  <si>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</si>
  <si>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</si>
  <si>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</si>
  <si>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</si>
  <si>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</si>
  <si>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</si>
  <si>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</si>
  <si>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</si>
  <si>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</si>
  <si>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</si>
  <si>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</si>
  <si>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</si>
  <si>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</si>
  <si>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</si>
  <si>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</si>
  <si>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</si>
  <si>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</si>
  <si>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</si>
  <si>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</si>
  <si>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</si>
  <si>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</si>
  <si>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</si>
  <si>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</si>
  <si>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</si>
  <si>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</si>
  <si>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</si>
  <si>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</si>
  <si>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</si>
  <si>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</si>
  <si>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</si>
  <si>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</si>
  <si>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</si>
  <si>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</si>
  <si>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</si>
  <si>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</si>
  <si>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</si>
  <si>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</si>
  <si>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</si>
  <si>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</si>
  <si>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</si>
  <si>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</si>
  <si>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</si>
  <si>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</si>
  <si>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</si>
  <si>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</si>
  <si>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</si>
  <si>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</si>
  <si>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</si>
  <si>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</si>
  <si>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</si>
  <si>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</si>
  <si>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</si>
  <si>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</si>
  <si>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</si>
  <si>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</si>
  <si>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</si>
  <si>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</si>
  <si>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</si>
  <si>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</si>
  <si>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</si>
  <si>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</si>
  <si>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</si>
  <si>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</si>
  <si>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</si>
  <si>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</si>
  <si>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</si>
  <si>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</si>
  <si>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</si>
  <si>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</si>
  <si>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</si>
  <si>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</si>
  <si>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</si>
  <si>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</si>
  <si>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</si>
  <si>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</si>
  <si>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</si>
  <si>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</si>
  <si>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</si>
  <si>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</si>
  <si>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</si>
  <si>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</si>
  <si>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</si>
  <si>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</si>
  <si>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</si>
  <si>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</si>
  <si>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</si>
  <si>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</si>
  <si>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</si>
  <si>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</si>
  <si>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</si>
  <si>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</si>
  <si>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</si>
  <si>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</si>
  <si>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</si>
  <si>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</si>
  <si>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</si>
  <si>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</si>
  <si>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</si>
  <si>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</si>
  <si>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</si>
  <si>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</si>
  <si>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</si>
  <si>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</si>
  <si>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</si>
  <si>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</si>
  <si>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</si>
  <si>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</si>
  <si>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</si>
  <si>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</si>
  <si>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</si>
  <si>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</si>
  <si>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</si>
  <si>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</si>
  <si>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</si>
  <si>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</si>
  <si>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</si>
  <si>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</si>
  <si>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</si>
  <si>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</si>
  <si>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</si>
  <si>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</si>
  <si>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</si>
  <si>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</si>
  <si>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</si>
  <si>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</si>
  <si>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</si>
  <si>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</si>
  <si>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</si>
  <si>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</si>
  <si>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</si>
  <si>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</si>
  <si>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</si>
  <si>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</si>
  <si>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</si>
  <si>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</si>
  <si>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</si>
  <si>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</si>
  <si>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</si>
  <si>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</si>
  <si>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</si>
  <si>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</si>
  <si>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</si>
  <si>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</si>
  <si>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</si>
  <si>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</si>
  <si>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</si>
  <si>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</si>
  <si>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</si>
  <si>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</si>
  <si>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</si>
  <si>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</si>
  <si>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</si>
  <si>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</si>
  <si>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</si>
  <si>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</si>
  <si>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</si>
  <si>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</si>
  <si>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</si>
  <si>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</si>
  <si>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</si>
  <si>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</si>
  <si>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</si>
  <si>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</si>
  <si>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</si>
  <si>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</si>
  <si>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</si>
  <si>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</si>
  <si>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</si>
  <si>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</si>
  <si>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</si>
  <si>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</si>
  <si>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</si>
  <si>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</si>
  <si>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</si>
  <si>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</si>
  <si>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</si>
  <si>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</si>
  <si>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</si>
  <si>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</si>
  <si>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</si>
  <si>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</si>
  <si>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</si>
  <si>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</si>
  <si>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</si>
  <si>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</si>
  <si>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</si>
  <si>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</si>
  <si>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</si>
  <si>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</si>
  <si>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</si>
  <si>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</si>
  <si>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</si>
  <si>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</si>
  <si>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</si>
  <si>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</si>
  <si>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</si>
  <si>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</si>
  <si>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</si>
  <si>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</si>
  <si>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</si>
  <si>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</si>
  <si>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</si>
  <si>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</si>
  <si>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</si>
  <si>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</si>
  <si>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</si>
  <si>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</si>
  <si>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</si>
  <si>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</si>
  <si>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</si>
  <si>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</si>
  <si>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</si>
  <si>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</si>
  <si>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</si>
  <si>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</si>
  <si>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</si>
  <si>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</si>
  <si>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</si>
  <si>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</si>
  <si>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</si>
  <si>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</si>
  <si>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</si>
  <si>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</si>
  <si>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</si>
  <si>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</si>
  <si>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</si>
  <si>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</si>
  <si>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</si>
  <si>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</si>
  <si>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</si>
  <si>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</si>
  <si>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</si>
  <si>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</si>
  <si>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</si>
  <si>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</si>
  <si>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</si>
  <si>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</si>
  <si>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</si>
  <si>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</si>
  <si>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</si>
  <si>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</si>
  <si>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</si>
  <si>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</si>
  <si>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</si>
  <si>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</si>
  <si>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</si>
  <si>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</si>
  <si>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</si>
  <si>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</si>
  <si>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</si>
  <si>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</si>
  <si>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</si>
  <si>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</si>
  <si>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</si>
  <si>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</si>
  <si>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</si>
  <si>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</si>
  <si>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</si>
  <si>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</si>
  <si>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</si>
  <si>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</si>
  <si>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</si>
  <si>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</si>
  <si>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</si>
  <si>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</si>
  <si>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</si>
  <si>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</si>
  <si>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</si>
  <si>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</si>
  <si>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</si>
  <si>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</si>
  <si>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</si>
  <si>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</si>
  <si>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</si>
  <si>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</si>
  <si>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</si>
  <si>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</si>
  <si>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</si>
  <si>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</si>
  <si>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</si>
  <si>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</si>
  <si>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</si>
  <si>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</si>
  <si>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</si>
  <si>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</si>
  <si>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</si>
  <si>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</si>
  <si>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</si>
  <si>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</si>
  <si>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</si>
  <si>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</si>
  <si>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</si>
  <si>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</si>
  <si>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</si>
  <si>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</si>
  <si>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</si>
  <si>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</si>
  <si>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</si>
  <si>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</si>
  <si>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</si>
  <si>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</si>
  <si>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</si>
  <si>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</si>
  <si>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</si>
  <si>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</si>
  <si>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</si>
  <si>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</si>
  <si>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</si>
  <si>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</si>
  <si>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</si>
  <si>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</si>
  <si>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</si>
  <si>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</si>
  <si>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</si>
  <si>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</si>
  <si>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</si>
  <si>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</si>
  <si>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</si>
  <si>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</si>
  <si>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</si>
  <si>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</si>
  <si>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</si>
  <si>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</si>
  <si>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</si>
  <si>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</si>
  <si>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</si>
  <si>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</si>
  <si>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</si>
  <si>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</si>
  <si>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</si>
  <si>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</si>
  <si>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</si>
  <si>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</si>
  <si>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</si>
  <si>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</si>
  <si>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</si>
  <si>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</si>
  <si>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</si>
  <si>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</si>
  <si>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</si>
  <si>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</si>
  <si>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</si>
  <si>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</si>
  <si>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</si>
  <si>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</si>
  <si>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</si>
  <si>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</si>
  <si>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</si>
  <si>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</si>
  <si>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</si>
  <si>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</si>
  <si>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</si>
  <si>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</si>
  <si>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</si>
  <si>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</si>
  <si>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</si>
  <si>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</si>
  <si>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</si>
  <si>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</si>
  <si>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</si>
  <si>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</si>
  <si>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</si>
  <si>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</si>
  <si>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</si>
  <si>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</si>
  <si>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</si>
  <si>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</si>
  <si>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</si>
  <si>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</si>
  <si>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</si>
  <si>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</si>
  <si>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</si>
  <si>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</si>
  <si>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</si>
  <si>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</si>
  <si>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</si>
  <si>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</si>
  <si>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</si>
  <si>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</si>
  <si>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</si>
  <si>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</si>
  <si>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</si>
  <si>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</si>
  <si>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</si>
  <si>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</si>
  <si>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</si>
  <si>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</si>
  <si>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</si>
  <si>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</si>
  <si>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</si>
  <si>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</si>
  <si>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</si>
  <si>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</si>
  <si>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</si>
  <si>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</si>
  <si>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</si>
  <si>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</si>
  <si>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</si>
  <si>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</si>
  <si>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</si>
  <si>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</si>
  <si>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</si>
  <si>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</si>
  <si>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</si>
  <si>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</si>
  <si>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</si>
  <si>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</si>
  <si>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</si>
  <si>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</si>
  <si>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</si>
  <si>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</si>
  <si>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</si>
  <si>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</si>
  <si>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</si>
  <si>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</si>
  <si>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</si>
  <si>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</si>
  <si>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</si>
  <si>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</si>
  <si>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</si>
  <si>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</si>
  <si>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</si>
  <si>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</si>
  <si>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</si>
  <si>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</si>
  <si>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</si>
  <si>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</si>
  <si>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</si>
  <si>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</si>
  <si>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</si>
  <si>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</si>
  <si>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</si>
  <si>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</si>
  <si>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</si>
  <si>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</si>
  <si>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</si>
  <si>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</si>
  <si>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</si>
  <si>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</si>
  <si>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</si>
  <si>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</si>
  <si>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</si>
  <si>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</si>
  <si>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</si>
  <si>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</si>
  <si>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</si>
  <si>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</si>
  <si>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</si>
  <si>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</si>
  <si>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</si>
  <si>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</si>
  <si>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</si>
  <si>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</si>
  <si>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</si>
  <si>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</si>
  <si>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</si>
  <si>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</si>
  <si>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</si>
  <si>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</si>
  <si>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</si>
  <si>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</si>
  <si>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</si>
  <si>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</si>
  <si>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</si>
  <si>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</si>
  <si>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</si>
  <si>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</si>
  <si>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</si>
  <si>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</si>
  <si>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</si>
  <si>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</si>
  <si>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</si>
  <si>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</si>
  <si>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</si>
  <si>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</si>
  <si>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</si>
  <si>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</si>
  <si>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</si>
  <si>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</si>
  <si>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</si>
  <si>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</si>
  <si>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</si>
  <si>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</si>
  <si>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</si>
  <si>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</si>
  <si>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</si>
  <si>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</si>
  <si>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</si>
  <si>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</si>
  <si>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</si>
  <si>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</si>
  <si>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</si>
  <si>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</si>
  <si>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</si>
  <si>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</si>
  <si>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</si>
  <si>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</si>
  <si>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</si>
  <si>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</si>
  <si>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</si>
  <si>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</si>
  <si>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</si>
  <si>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</si>
  <si>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</si>
  <si>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</si>
  <si>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</si>
  <si>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</si>
  <si>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</si>
  <si>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</si>
  <si>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</si>
  <si>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</si>
  <si>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</si>
  <si>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</si>
  <si>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</si>
  <si>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</si>
  <si>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</si>
  <si>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</si>
  <si>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</si>
  <si>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</si>
  <si>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</si>
  <si>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</si>
  <si>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</si>
  <si>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</si>
  <si>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</si>
  <si>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</si>
  <si>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</si>
  <si>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</si>
  <si>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</si>
  <si>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</si>
  <si>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</si>
  <si>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</si>
  <si>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</si>
  <si>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</si>
  <si>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</si>
  <si>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</si>
  <si>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</si>
  <si>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</si>
  <si>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</si>
  <si>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</si>
  <si>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</si>
  <si>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</si>
  <si>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</si>
  <si>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</si>
  <si>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</si>
  <si>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</si>
  <si>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</si>
  <si>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</si>
  <si>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</si>
  <si>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</si>
  <si>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</si>
  <si>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</si>
  <si>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</si>
  <si>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</si>
  <si>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</si>
  <si>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</si>
  <si>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</si>
  <si>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</si>
  <si>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</si>
  <si>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</si>
  <si>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</si>
  <si>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</si>
  <si>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</si>
  <si>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</si>
  <si>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</si>
  <si>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</si>
  <si>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</si>
  <si>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</si>
  <si>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</si>
  <si>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</si>
  <si>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</si>
  <si>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</si>
  <si>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</si>
  <si>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</si>
  <si>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</si>
  <si>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</si>
  <si>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</si>
  <si>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</si>
  <si>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</si>
  <si>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</si>
  <si>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</si>
  <si>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</si>
  <si>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</si>
  <si>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</si>
  <si>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</si>
  <si>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</si>
  <si>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</si>
  <si>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</si>
  <si>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</si>
  <si>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</si>
  <si>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</si>
  <si>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</si>
  <si>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</si>
  <si>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</si>
  <si>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</si>
  <si>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</si>
  <si>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</si>
  <si>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</si>
  <si>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</si>
  <si>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</si>
  <si>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</si>
  <si>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</si>
  <si>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</si>
  <si>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</si>
  <si>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</si>
  <si>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</si>
  <si>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</si>
  <si>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</si>
  <si>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</si>
  <si>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</si>
  <si>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</si>
  <si>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</si>
  <si>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</si>
  <si>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</si>
  <si>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</si>
  <si>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</si>
  <si>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</si>
  <si>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</si>
  <si>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</si>
  <si>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</si>
  <si>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</si>
  <si>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</si>
  <si>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</si>
  <si>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</si>
  <si>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</si>
  <si>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</si>
  <si>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</si>
  <si>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</si>
  <si>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</si>
  <si>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</si>
  <si>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</si>
  <si>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</si>
  <si>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</si>
  <si>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</si>
  <si>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</si>
  <si>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</si>
  <si>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</si>
  <si>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</si>
  <si>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</si>
  <si>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</si>
  <si>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</si>
  <si>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</si>
  <si>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</si>
  <si>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</si>
  <si>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</si>
  <si>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</si>
  <si>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</si>
  <si>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</si>
  <si>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</si>
  <si>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</si>
  <si>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</si>
  <si>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</si>
  <si>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</si>
  <si>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</si>
  <si>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</si>
  <si>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</si>
  <si>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</si>
  <si>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</si>
  <si>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</si>
  <si>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</si>
  <si>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</si>
  <si>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</si>
  <si>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</si>
  <si>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</si>
  <si>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</si>
  <si>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</si>
  <si>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</si>
  <si>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</si>
  <si>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</si>
  <si>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</si>
  <si>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</si>
  <si>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</si>
  <si>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</si>
  <si>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</si>
  <si>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</si>
  <si>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</si>
  <si>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</si>
  <si>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</si>
  <si>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</si>
  <si>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</si>
  <si>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</si>
  <si>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</si>
  <si>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</si>
  <si>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</si>
  <si>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</si>
  <si>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</si>
  <si>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</si>
  <si>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</si>
  <si>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</si>
  <si>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</si>
  <si>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</si>
  <si>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</si>
  <si>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</si>
  <si>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</si>
  <si>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</si>
  <si>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</si>
  <si>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</si>
  <si>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</si>
  <si>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</si>
  <si>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</si>
  <si>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</si>
  <si>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</si>
  <si>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</si>
  <si>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</si>
  <si>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</si>
  <si>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</si>
  <si>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</si>
  <si>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</si>
  <si>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</si>
  <si>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</si>
  <si>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</si>
  <si>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</si>
  <si>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</si>
  <si>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</si>
  <si>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</si>
  <si>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</si>
  <si>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</si>
  <si>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</si>
  <si>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</si>
  <si>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</si>
  <si>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</si>
  <si>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</si>
  <si>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</si>
  <si>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</si>
  <si>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</si>
  <si>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</si>
  <si>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</si>
  <si>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</si>
  <si>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</si>
  <si>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</si>
  <si>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</si>
  <si>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</si>
  <si>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</si>
  <si>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</si>
  <si>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</si>
  <si>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</si>
  <si>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</si>
  <si>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</si>
  <si>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</si>
  <si>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</si>
  <si>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</si>
  <si>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</si>
  <si>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</si>
  <si>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</si>
  <si>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</si>
  <si>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</si>
  <si>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</si>
  <si>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</si>
  <si>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</si>
  <si>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</si>
  <si>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</si>
  <si>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</si>
  <si>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</si>
  <si>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</si>
  <si>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</si>
  <si>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</si>
  <si>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</si>
  <si>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</si>
  <si>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</si>
  <si>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</si>
  <si>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</si>
  <si>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</si>
  <si>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</si>
  <si>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</si>
  <si>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</si>
  <si>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</si>
  <si>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</si>
  <si>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</si>
  <si>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</si>
  <si>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</si>
  <si>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</si>
  <si>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</si>
  <si>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</si>
  <si>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</si>
  <si>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</si>
  <si>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</si>
  <si>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</si>
  <si>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</si>
  <si>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</si>
  <si>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</si>
  <si>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</si>
  <si>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</si>
  <si>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</si>
  <si>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</si>
  <si>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</si>
  <si>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</si>
  <si>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</si>
  <si>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</si>
  <si>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</si>
  <si>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</si>
  <si>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</si>
  <si>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</si>
  <si>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</si>
  <si>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</si>
  <si>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</si>
  <si>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</si>
  <si>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</si>
  <si>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</si>
  <si>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</si>
  <si>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</si>
  <si>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</si>
  <si>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</si>
  <si>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</si>
  <si>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</si>
  <si>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</si>
  <si>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</si>
  <si>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</si>
  <si>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</si>
  <si>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</si>
  <si>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</si>
  <si>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</si>
  <si>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</si>
  <si>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</si>
  <si>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</si>
  <si>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</si>
  <si>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</si>
  <si>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</si>
  <si>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</si>
  <si>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</si>
  <si>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</si>
  <si>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</si>
  <si>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</si>
  <si>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</si>
  <si>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</si>
  <si>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</si>
  <si>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</si>
  <si>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</si>
  <si>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</si>
  <si>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</si>
  <si>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</si>
  <si>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</si>
  <si>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</si>
  <si>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</si>
  <si>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</si>
  <si>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</si>
  <si>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</si>
  <si>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</si>
  <si>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</si>
  <si>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</si>
  <si>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</si>
  <si>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</si>
  <si>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</si>
  <si>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</si>
  <si>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</si>
  <si>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</si>
  <si>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</si>
  <si>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</si>
  <si>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</si>
  <si>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</si>
  <si>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</si>
  <si>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</si>
  <si>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</si>
  <si>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</si>
  <si>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</si>
  <si>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</si>
  <si>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</si>
  <si>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</si>
  <si>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</si>
  <si>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</si>
  <si>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</si>
  <si>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</si>
  <si>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</si>
  <si>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</si>
  <si>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</si>
  <si>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</si>
  <si>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</si>
  <si>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</si>
  <si>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</si>
  <si>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</si>
  <si>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</si>
  <si>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</si>
  <si>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</si>
  <si>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</si>
  <si>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</si>
  <si>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</si>
  <si>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</si>
  <si>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</si>
  <si>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</si>
  <si>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</si>
  <si>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</si>
  <si>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</si>
  <si>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</si>
  <si>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</si>
  <si>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</si>
  <si>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</si>
  <si>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</si>
  <si>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</si>
  <si>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</si>
  <si>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</si>
  <si>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</si>
  <si>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</si>
  <si>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</si>
  <si>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</si>
  <si>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</si>
  <si>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</si>
  <si>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</si>
  <si>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</si>
  <si>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</si>
  <si>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</si>
  <si>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</si>
  <si>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</si>
  <si>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</si>
  <si>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</si>
  <si>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</si>
  <si>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</si>
  <si>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</si>
  <si>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</si>
  <si>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</si>
  <si>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</si>
  <si>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</si>
  <si>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</si>
  <si>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</si>
  <si>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</si>
  <si>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</si>
  <si>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</si>
  <si>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</si>
  <si>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</si>
  <si>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</si>
  <si>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</si>
  <si>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</si>
  <si>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</si>
  <si>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</si>
  <si>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</si>
  <si>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</si>
  <si>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</si>
  <si>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</si>
  <si>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</si>
  <si>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</si>
  <si>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</si>
  <si>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</si>
  <si>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</si>
  <si>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</si>
  <si>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</si>
  <si>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</si>
  <si>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</si>
  <si>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</si>
  <si>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</si>
  <si>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</si>
  <si>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</si>
  <si>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</si>
  <si>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</si>
  <si>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</si>
  <si>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</si>
  <si>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</si>
  <si>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</si>
  <si>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</si>
  <si>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</si>
  <si>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</si>
  <si>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</si>
  <si>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</si>
  <si>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</si>
  <si>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</si>
  <si>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</si>
  <si>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</si>
  <si>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</si>
  <si>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</si>
  <si>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</si>
  <si>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</si>
  <si>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</si>
  <si>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</si>
  <si>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</si>
  <si>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</si>
  <si>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</si>
  <si>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</si>
  <si>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</si>
  <si>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</si>
  <si>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</si>
  <si>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</si>
  <si>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</si>
  <si>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</si>
  <si>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</si>
  <si>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</si>
  <si>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</si>
  <si>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</si>
  <si>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</si>
  <si>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</si>
  <si>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</si>
  <si>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</si>
  <si>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</si>
  <si>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</si>
  <si>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</si>
  <si>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</si>
  <si>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</si>
  <si>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</si>
  <si>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</si>
  <si>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</si>
  <si>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</si>
  <si>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</si>
  <si>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</si>
  <si>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</si>
  <si>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</si>
  <si>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</si>
  <si>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</si>
  <si>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</si>
  <si>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</si>
  <si>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</si>
  <si>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</si>
  <si>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</si>
  <si>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</si>
  <si>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</si>
  <si>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</si>
  <si>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</si>
  <si>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</si>
  <si>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</si>
  <si>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</si>
  <si>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</si>
  <si>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</si>
  <si>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</si>
  <si>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</si>
  <si>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</si>
  <si>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</si>
  <si>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</si>
  <si>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</si>
  <si>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</si>
  <si>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</si>
  <si>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</si>
  <si>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</si>
  <si>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</si>
  <si>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</si>
  <si>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</si>
  <si>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</si>
  <si>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</si>
  <si>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</si>
  <si>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</si>
  <si>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</si>
  <si>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</si>
  <si>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</si>
  <si>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</si>
  <si>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</si>
  <si>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</si>
  <si>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</si>
  <si>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</si>
  <si>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</si>
  <si>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</si>
  <si>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</si>
  <si>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</si>
  <si>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</si>
  <si>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</si>
  <si>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</si>
  <si>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</si>
  <si>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</si>
  <si>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</si>
  <si>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</si>
  <si>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</si>
  <si>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</si>
  <si>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</si>
  <si>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</si>
  <si>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</si>
  <si>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</si>
  <si>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</si>
  <si>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</si>
  <si>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</si>
  <si>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</si>
  <si>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</si>
  <si>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</si>
  <si>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</si>
  <si>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</si>
  <si>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</si>
  <si>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</si>
  <si>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</si>
  <si>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</si>
  <si>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</si>
  <si>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</si>
  <si>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</si>
  <si>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</si>
  <si>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</si>
  <si>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</si>
  <si>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</si>
  <si>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</si>
  <si>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</si>
  <si>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</si>
  <si>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</si>
  <si>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</si>
  <si>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</si>
  <si>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</si>
  <si>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</si>
  <si>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</si>
  <si>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</si>
  <si>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</si>
  <si>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</si>
  <si>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</si>
  <si>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</si>
  <si>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</si>
  <si>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</si>
  <si>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</si>
  <si>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</si>
  <si>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</si>
  <si>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</si>
  <si>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</si>
  <si>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</si>
  <si>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</si>
  <si>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</si>
  <si>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</si>
  <si>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</si>
  <si>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</si>
  <si>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</si>
  <si>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</si>
  <si>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</si>
  <si>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</si>
  <si>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</si>
  <si>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</si>
  <si>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</si>
  <si>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</si>
  <si>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</si>
  <si>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</si>
  <si>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</si>
  <si>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</si>
  <si>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</si>
  <si>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</si>
  <si>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</si>
  <si>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</si>
  <si>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</si>
  <si>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</si>
  <si>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</si>
  <si>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</si>
  <si>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</si>
  <si>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</si>
  <si>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</si>
  <si>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</si>
  <si>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</si>
  <si>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</si>
  <si>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</si>
  <si>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</si>
  <si>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</si>
  <si>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</si>
  <si>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</si>
  <si>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</si>
  <si>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</si>
  <si>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</si>
  <si>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</si>
  <si>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</si>
  <si>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</si>
  <si>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</si>
  <si>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</si>
  <si>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</si>
  <si>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</si>
  <si>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</si>
  <si>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</si>
  <si>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</si>
  <si>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</si>
  <si>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</si>
  <si>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</si>
  <si>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</si>
  <si>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</si>
  <si>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</si>
  <si>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</si>
  <si>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</si>
  <si>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</si>
  <si>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</si>
  <si>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</si>
  <si>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</si>
  <si>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</si>
  <si>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</si>
  <si>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</si>
  <si>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</si>
  <si>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</si>
  <si>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</si>
  <si>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</si>
  <si>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</si>
  <si>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</si>
  <si>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</si>
  <si>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</si>
  <si>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</si>
  <si>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</si>
  <si>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</si>
  <si>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</si>
  <si>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</si>
  <si>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</si>
  <si>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</si>
  <si>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</si>
  <si>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</si>
  <si>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</si>
  <si>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</si>
  <si>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</si>
  <si>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</si>
  <si>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</si>
  <si>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</si>
  <si>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</si>
  <si>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</si>
  <si>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</si>
  <si>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</si>
  <si>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</si>
  <si>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</si>
  <si>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</si>
  <si>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</si>
  <si>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</si>
  <si>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</si>
  <si>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</si>
  <si>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</si>
  <si>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</si>
  <si>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</si>
  <si>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</si>
  <si>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</si>
  <si>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</si>
  <si>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</si>
  <si>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</si>
  <si>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</si>
  <si>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</si>
  <si>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</si>
  <si>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</si>
  <si>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</si>
  <si>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</si>
  <si>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</si>
  <si>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</si>
  <si>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</si>
  <si>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</si>
  <si>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</si>
  <si>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</si>
  <si>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</si>
  <si>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</si>
  <si>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</si>
  <si>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</si>
  <si>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</si>
  <si>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</si>
  <si>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</si>
  <si>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</si>
  <si>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</si>
  <si>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</si>
  <si>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</si>
  <si>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</si>
  <si>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</si>
  <si>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</si>
  <si>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</si>
  <si>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</si>
  <si>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</si>
  <si>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</si>
  <si>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</si>
  <si>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</si>
  <si>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</si>
  <si>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</si>
  <si>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</si>
  <si>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</si>
  <si>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</si>
  <si>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</si>
  <si>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</si>
  <si>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</si>
  <si>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</si>
  <si>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</si>
  <si>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</si>
  <si>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</si>
  <si>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</si>
  <si>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</si>
  <si>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</si>
  <si>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</si>
  <si>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</si>
  <si>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</si>
  <si>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</si>
  <si>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</si>
  <si>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</si>
  <si>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</si>
  <si>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</si>
  <si>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</si>
  <si>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</si>
  <si>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</si>
  <si>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</si>
  <si>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</si>
  <si>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</si>
  <si>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</si>
  <si>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</si>
  <si>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</si>
  <si>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</si>
  <si>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</si>
  <si>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</si>
  <si>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</si>
  <si>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</si>
  <si>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</si>
  <si>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</si>
  <si>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</si>
  <si>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</si>
  <si>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</si>
  <si>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</si>
  <si>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</si>
  <si>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</si>
  <si>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</si>
  <si>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</si>
  <si>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</si>
  <si>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</si>
  <si>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</si>
  <si>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</si>
  <si>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</si>
  <si>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</si>
  <si>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</si>
  <si>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</si>
  <si>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</si>
  <si>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</si>
  <si>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</si>
  <si>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</si>
  <si>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</si>
  <si>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</si>
  <si>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</si>
  <si>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</si>
  <si>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</si>
  <si>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</si>
  <si>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</si>
  <si>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</si>
  <si>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</si>
  <si>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</si>
  <si>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</si>
  <si>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</si>
  <si>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</si>
  <si>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</si>
  <si>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</si>
  <si>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</si>
  <si>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</si>
  <si>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</si>
  <si>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</si>
  <si>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</si>
  <si>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</si>
  <si>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</si>
  <si>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</si>
  <si>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</si>
  <si>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</si>
  <si>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</si>
  <si>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</si>
  <si>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</si>
  <si>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</si>
  <si>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</si>
  <si>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</si>
  <si>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</si>
  <si>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</si>
  <si>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</si>
  <si>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</si>
  <si>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</si>
  <si>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</si>
  <si>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</si>
  <si>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</si>
  <si>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</si>
  <si>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</si>
  <si>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</si>
  <si>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</si>
  <si>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</si>
  <si>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</si>
  <si>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</si>
  <si>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</si>
  <si>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</si>
  <si>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</si>
  <si>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</si>
  <si>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</si>
  <si>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</si>
  <si>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</si>
  <si>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</si>
  <si>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</si>
  <si>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</si>
  <si>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</si>
  <si>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</si>
  <si>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</si>
  <si>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</si>
  <si>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</si>
  <si>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</si>
  <si>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</si>
  <si>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</si>
  <si>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</si>
  <si>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</si>
  <si>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</si>
  <si>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</si>
  <si>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</si>
  <si>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</si>
  <si>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</si>
  <si>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</si>
  <si>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</si>
  <si>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</si>
  <si>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</si>
  <si>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</si>
  <si>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</si>
  <si>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</si>
  <si>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</si>
  <si>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</si>
  <si>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</si>
  <si>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</si>
  <si>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</si>
  <si>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</si>
  <si>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</si>
  <si>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</si>
  <si>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</si>
  <si>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</si>
  <si>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</si>
  <si>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</si>
  <si>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</si>
  <si>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</si>
  <si>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</si>
  <si>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</si>
  <si>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</si>
  <si>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</si>
  <si>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</si>
  <si>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</si>
  <si>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</si>
  <si>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</si>
  <si>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</si>
  <si>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</si>
  <si>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</si>
  <si>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</si>
  <si>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</si>
  <si>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</si>
  <si>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</si>
  <si>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</si>
  <si>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</si>
  <si>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</si>
  <si>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</si>
  <si>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</si>
  <si>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</si>
  <si>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</si>
  <si>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</si>
  <si>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</si>
  <si>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</si>
  <si>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</si>
  <si>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</si>
  <si>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</si>
  <si>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</si>
  <si>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</si>
  <si>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</si>
  <si>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</si>
  <si>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</si>
  <si>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</si>
  <si>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</si>
  <si>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</si>
  <si>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</si>
  <si>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</si>
  <si>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</si>
  <si>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</si>
  <si>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</si>
  <si>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</si>
  <si>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</si>
  <si>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</si>
  <si>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</si>
  <si>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</si>
  <si>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</si>
  <si>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</si>
  <si>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</si>
  <si>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</si>
  <si>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</si>
  <si>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</si>
  <si>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</si>
  <si>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</si>
  <si>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</si>
  <si>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</si>
  <si>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</si>
  <si>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</si>
  <si>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</si>
  <si>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</si>
  <si>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</si>
  <si>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</si>
  <si>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</si>
  <si>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</si>
  <si>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</si>
  <si>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</si>
  <si>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</si>
  <si>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</si>
  <si>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</si>
  <si>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</si>
  <si>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</si>
  <si>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</si>
  <si>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</si>
  <si>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</si>
  <si>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</si>
  <si>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</si>
  <si>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</si>
  <si>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</si>
  <si>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</si>
  <si>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</si>
  <si>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</si>
  <si>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</si>
  <si>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</si>
  <si>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</si>
  <si>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</si>
  <si>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</si>
  <si>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</si>
  <si>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</si>
  <si>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</si>
  <si>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</si>
  <si>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</si>
  <si>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</si>
  <si>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</si>
  <si>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</si>
  <si>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</si>
  <si>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</si>
  <si>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</si>
  <si>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</si>
  <si>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</si>
  <si>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</si>
  <si>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</si>
  <si>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</si>
  <si>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</si>
  <si>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</si>
  <si>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</si>
  <si>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</si>
  <si>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</si>
  <si>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</si>
  <si>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</si>
  <si>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</si>
  <si>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</si>
  <si>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</si>
  <si>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</si>
  <si>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</si>
  <si>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</si>
  <si>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</si>
  <si>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</si>
  <si>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</si>
  <si>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</si>
  <si>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</si>
  <si>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</si>
  <si>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</si>
  <si>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</si>
  <si>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</si>
  <si>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</si>
  <si>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</si>
  <si>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</si>
  <si>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</si>
  <si>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</si>
  <si>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</si>
  <si>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</si>
  <si>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</si>
  <si>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</si>
  <si>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</si>
  <si>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</si>
  <si>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</si>
  <si>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</si>
  <si>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</si>
  <si>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</si>
  <si>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</si>
  <si>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</si>
  <si>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</si>
  <si>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</si>
  <si>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</si>
  <si>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</si>
  <si>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</si>
  <si>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</si>
  <si>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</si>
  <si>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</si>
  <si>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</si>
  <si>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</si>
  <si>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</si>
  <si>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</si>
  <si>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</si>
  <si>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</si>
  <si>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</si>
  <si>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</si>
  <si>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</si>
  <si>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</si>
  <si>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</si>
  <si>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</si>
  <si>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</si>
  <si>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</si>
  <si>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</si>
  <si>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</si>
  <si>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</si>
  <si>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</si>
  <si>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</si>
  <si>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</si>
  <si>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</si>
  <si>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</si>
  <si>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</si>
  <si>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</si>
  <si>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</si>
  <si>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</si>
  <si>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</si>
  <si>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</si>
  <si>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</si>
  <si>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</si>
  <si>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</si>
  <si>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</si>
  <si>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</si>
  <si>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</si>
  <si>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</si>
  <si>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</si>
  <si>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</si>
  <si>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</si>
  <si>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</si>
  <si>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</si>
  <si>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</si>
  <si>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</si>
  <si>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</si>
  <si>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</si>
  <si>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</si>
  <si>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</si>
  <si>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</si>
  <si>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</si>
  <si>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</si>
  <si>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</si>
  <si>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</si>
  <si>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</si>
  <si>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</si>
  <si>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</si>
  <si>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</si>
  <si>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</si>
  <si>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</si>
  <si>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</si>
  <si>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</si>
  <si>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</si>
  <si>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</si>
  <si>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</si>
  <si>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</si>
  <si>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</si>
  <si>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</si>
  <si>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</si>
  <si>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</si>
  <si>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</si>
  <si>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</si>
  <si>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</si>
  <si>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</si>
  <si>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</si>
  <si>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</si>
  <si>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</si>
  <si>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</si>
  <si>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</si>
  <si>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</si>
  <si>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</si>
  <si>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</si>
  <si>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</si>
  <si>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</si>
  <si>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</si>
  <si>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</si>
  <si>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</si>
  <si>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</si>
  <si>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</si>
  <si>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</si>
  <si>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</si>
  <si>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</si>
  <si>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</si>
  <si>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</si>
  <si>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</si>
  <si>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</si>
  <si>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</si>
  <si>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</si>
  <si>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</si>
  <si>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</si>
  <si>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</si>
  <si>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</si>
  <si>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</si>
  <si>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</si>
  <si>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</si>
  <si>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</si>
  <si>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</si>
  <si>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</si>
  <si>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</si>
  <si>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</si>
  <si>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</si>
  <si>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</si>
  <si>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</si>
  <si>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</si>
  <si>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</si>
  <si>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</si>
  <si>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</si>
  <si>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</si>
  <si>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</si>
  <si>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</si>
  <si>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</si>
  <si>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</si>
  <si>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</si>
  <si>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</si>
  <si>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</si>
  <si>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</si>
  <si>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</si>
  <si>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</si>
  <si>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</si>
  <si>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</si>
  <si>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</si>
  <si>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</si>
  <si>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</si>
  <si>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</si>
  <si>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</si>
  <si>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</si>
  <si>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</si>
  <si>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</si>
  <si>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</si>
  <si>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</si>
  <si>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</si>
  <si>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</si>
  <si>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</si>
  <si>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</si>
  <si>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</si>
  <si>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</si>
  <si>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</si>
  <si>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</si>
  <si>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</si>
  <si>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</si>
  <si>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</si>
  <si>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</si>
  <si>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</si>
  <si>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</si>
  <si>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</si>
  <si>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</si>
  <si>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</si>
  <si>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</si>
  <si>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</si>
  <si>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</si>
  <si>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</si>
  <si>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</si>
  <si>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</si>
  <si>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</si>
  <si>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</si>
  <si>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</si>
  <si>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</si>
  <si>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</si>
  <si>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</si>
  <si>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</si>
  <si>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</si>
  <si>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</si>
  <si>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</si>
  <si>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</si>
  <si>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</si>
  <si>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</si>
  <si>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</si>
  <si>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</si>
  <si>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</si>
  <si>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</si>
  <si>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</si>
  <si>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</si>
  <si>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</si>
  <si>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</si>
  <si>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</si>
  <si>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</si>
  <si>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</si>
  <si>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</si>
  <si>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</si>
  <si>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</si>
  <si>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</si>
  <si>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</si>
  <si>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</si>
  <si>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</si>
  <si>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</si>
  <si>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</si>
  <si>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</si>
  <si>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</si>
  <si>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</si>
  <si>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</si>
  <si>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</si>
  <si>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</si>
  <si>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</si>
  <si>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</si>
  <si>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</si>
  <si>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</si>
  <si>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</si>
  <si>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</si>
  <si>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</si>
  <si>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</si>
  <si>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</si>
  <si>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</si>
  <si>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</si>
  <si>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</si>
  <si>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</si>
  <si>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</si>
  <si>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</si>
  <si>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</si>
  <si>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</si>
  <si>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</si>
  <si>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</si>
  <si>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</si>
  <si>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</si>
  <si>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</si>
  <si>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</si>
  <si>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</si>
  <si>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</si>
  <si>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</si>
  <si>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</si>
  <si>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</si>
  <si>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</si>
  <si>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</si>
  <si>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</si>
  <si>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</si>
  <si>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</si>
  <si>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</si>
  <si>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</si>
  <si>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</si>
  <si>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</si>
  <si>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</si>
  <si>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</si>
  <si>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</si>
  <si>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</si>
  <si>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</si>
  <si>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</si>
  <si>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</si>
  <si>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</si>
  <si>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</si>
  <si>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</si>
  <si>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</si>
  <si>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</si>
  <si>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</si>
  <si>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</si>
  <si>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</si>
  <si>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</si>
  <si>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</si>
  <si>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</si>
  <si>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</si>
  <si>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</si>
  <si>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</si>
  <si>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</si>
  <si>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</si>
  <si>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</si>
  <si>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</si>
  <si>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</si>
  <si>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</si>
  <si>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</si>
  <si>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</si>
  <si>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</si>
  <si>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</si>
  <si>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</si>
  <si>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</si>
  <si>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</si>
  <si>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</si>
  <si>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</si>
  <si>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</si>
  <si>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</si>
  <si>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</si>
  <si>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</si>
  <si>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</si>
  <si>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</si>
  <si>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</si>
  <si>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</si>
  <si>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</si>
  <si>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</si>
  <si>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</si>
  <si>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</si>
  <si>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</si>
  <si>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</si>
  <si>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</si>
  <si>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</si>
  <si>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</si>
  <si>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</si>
  <si>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</si>
  <si>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</si>
  <si>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</si>
  <si>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</si>
  <si>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</si>
  <si>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</si>
  <si>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</si>
  <si>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</si>
  <si>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</si>
  <si>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</si>
  <si>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</si>
  <si>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</si>
  <si>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</si>
  <si>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</si>
  <si>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</si>
  <si>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</si>
  <si>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</si>
  <si>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</si>
  <si>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</si>
  <si>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</si>
  <si>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</si>
  <si>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</si>
  <si>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</si>
  <si>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</si>
  <si>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</si>
  <si>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</si>
  <si>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</si>
  <si>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</si>
  <si>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</si>
  <si>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</si>
  <si>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</si>
  <si>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</si>
  <si>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</si>
  <si>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</si>
  <si>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</si>
  <si>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</si>
  <si>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</si>
  <si>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</si>
  <si>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</si>
  <si>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</si>
  <si>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</si>
  <si>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</si>
  <si>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</si>
  <si>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</si>
  <si>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</si>
  <si>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</si>
  <si>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</si>
  <si>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</si>
  <si>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</si>
  <si>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</si>
  <si>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</si>
  <si>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</si>
  <si>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</si>
  <si>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</si>
  <si>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</si>
  <si>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</si>
  <si>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</si>
  <si>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</si>
  <si>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</si>
  <si>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</si>
  <si>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</si>
  <si>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</si>
  <si>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</si>
  <si>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</si>
  <si>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</si>
  <si>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</si>
  <si>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</si>
  <si>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</si>
  <si>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</si>
  <si>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</si>
  <si>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</si>
  <si>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</si>
  <si>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</si>
  <si>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</si>
  <si>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</si>
  <si>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</si>
  <si>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</si>
  <si>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</si>
  <si>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</si>
  <si>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</si>
  <si>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</si>
  <si>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</si>
  <si>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</si>
  <si>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</si>
  <si>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</si>
  <si>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</si>
  <si>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</si>
  <si>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</si>
  <si>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</si>
  <si>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</si>
  <si>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</si>
  <si>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</si>
  <si>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</si>
  <si>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</si>
  <si>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</si>
  <si>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</si>
  <si>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</si>
  <si>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</si>
  <si>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</si>
  <si>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</si>
  <si>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</si>
  <si>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</si>
  <si>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</si>
  <si>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</si>
  <si>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</si>
  <si>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</si>
  <si>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</si>
  <si>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</si>
  <si>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</si>
  <si>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</si>
  <si>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</si>
  <si>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</si>
  <si>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</si>
  <si>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</si>
  <si>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</si>
  <si>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</si>
  <si>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</si>
  <si>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</si>
  <si>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</si>
  <si>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</si>
  <si>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</si>
  <si>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</si>
  <si>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</si>
  <si>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</si>
  <si>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</si>
  <si>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</si>
  <si>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</si>
  <si>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</si>
  <si>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</si>
  <si>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</si>
  <si>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</si>
  <si>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</si>
  <si>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</si>
  <si>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</si>
  <si>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</si>
  <si>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</si>
  <si>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</si>
  <si>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</si>
  <si>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</si>
  <si>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</si>
  <si>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</si>
  <si>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</si>
  <si>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</si>
  <si>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</si>
  <si>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</si>
  <si>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</si>
  <si>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</si>
  <si>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</si>
  <si>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</si>
  <si>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</si>
  <si>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</si>
  <si>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</si>
  <si>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</si>
  <si>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</si>
  <si>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</si>
  <si>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</si>
  <si>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</si>
  <si>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</si>
  <si>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</si>
  <si>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</si>
  <si>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</si>
  <si>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</si>
  <si>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</si>
  <si>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</si>
  <si>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</si>
  <si>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</si>
  <si>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</si>
  <si>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</si>
  <si>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</si>
  <si>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</si>
  <si>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</si>
  <si>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</si>
  <si>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</si>
  <si>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</si>
  <si>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</si>
  <si>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</si>
  <si>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</si>
  <si>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</si>
  <si>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</si>
  <si>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</si>
  <si>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</si>
  <si>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</si>
  <si>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</si>
  <si>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</si>
  <si>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</si>
  <si>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</si>
  <si>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</si>
  <si>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</si>
  <si>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</si>
  <si>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</si>
  <si>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</si>
  <si>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</si>
  <si>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</si>
  <si>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</si>
  <si>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</si>
  <si>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</si>
  <si>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</si>
  <si>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</si>
  <si>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</si>
  <si>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</si>
  <si>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</si>
  <si>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</si>
  <si>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</si>
  <si>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</si>
  <si>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</si>
  <si>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</si>
  <si>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</si>
  <si>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</si>
  <si>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</si>
  <si>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</si>
  <si>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</si>
  <si>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</si>
  <si>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</si>
  <si>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</si>
  <si>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</si>
  <si>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</si>
  <si>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</si>
  <si>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</si>
  <si>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</si>
  <si>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</si>
  <si>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</si>
  <si>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</si>
  <si>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</si>
  <si>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</si>
  <si>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</si>
  <si>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</si>
  <si>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</si>
  <si>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</si>
  <si>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</si>
  <si>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</si>
  <si>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</si>
  <si>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</si>
  <si>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</si>
  <si>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</si>
  <si>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</si>
  <si>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</si>
  <si>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</si>
  <si>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</si>
  <si>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</si>
  <si>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</si>
  <si>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</si>
  <si>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</si>
  <si>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</si>
  <si>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</si>
  <si>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</si>
  <si>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</si>
  <si>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</si>
  <si>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</si>
  <si>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</si>
  <si>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</si>
  <si>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</si>
  <si>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</si>
  <si>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</si>
  <si>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</si>
  <si>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</si>
  <si>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</si>
  <si>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</si>
  <si>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</si>
  <si>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</si>
  <si>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</si>
  <si>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</si>
  <si>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</si>
  <si>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</si>
  <si>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</si>
  <si>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</si>
  <si>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</si>
  <si>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</si>
  <si>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</si>
  <si>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</si>
  <si>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</si>
  <si>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</si>
  <si>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</si>
  <si>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</si>
  <si>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</si>
  <si>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</si>
  <si>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</si>
  <si>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</si>
  <si>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</si>
  <si>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</si>
  <si>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</si>
  <si>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</si>
  <si>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</si>
  <si>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</si>
  <si>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</si>
  <si>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</si>
  <si>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</si>
  <si>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</si>
  <si>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</si>
  <si>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</si>
  <si>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</si>
  <si>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</si>
  <si>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</si>
  <si>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</si>
  <si>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</si>
  <si>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</si>
  <si>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</si>
  <si>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</si>
  <si>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</si>
  <si>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</si>
  <si>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</si>
  <si>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</si>
  <si>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</si>
  <si>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</si>
  <si>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</si>
  <si>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</si>
  <si>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</si>
  <si>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</si>
  <si>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</si>
  <si>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</si>
  <si>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</si>
  <si>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</si>
  <si>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</si>
  <si>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</si>
  <si>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</si>
  <si>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</si>
  <si>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</si>
  <si>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</si>
  <si>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</si>
  <si>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</si>
  <si>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</si>
  <si>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</si>
  <si>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</si>
  <si>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</si>
  <si>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</si>
  <si>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</si>
  <si>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</si>
  <si>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</si>
  <si>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</si>
  <si>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</si>
  <si>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</si>
  <si>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</si>
  <si>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</si>
  <si>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</si>
  <si>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</si>
  <si>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</si>
  <si>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</si>
  <si>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</si>
  <si>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</si>
  <si>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</si>
  <si>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</si>
  <si>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</si>
  <si>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</si>
  <si>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</si>
  <si>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</si>
  <si>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</si>
  <si>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</si>
  <si>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</si>
  <si>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</si>
  <si>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</si>
  <si>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</si>
  <si>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</si>
  <si>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</si>
  <si>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</si>
  <si>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</si>
  <si>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</si>
  <si>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</si>
  <si>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</si>
  <si>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</si>
  <si>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</si>
  <si>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</si>
  <si>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</si>
  <si>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</si>
  <si>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</si>
  <si>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</si>
  <si>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</si>
  <si>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</si>
  <si>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</si>
  <si>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</si>
  <si>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</si>
  <si>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</si>
  <si>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</si>
  <si>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</si>
  <si>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</si>
  <si>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</si>
  <si>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</si>
  <si>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</si>
  <si>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</si>
  <si>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</si>
  <si>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</si>
  <si>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</si>
  <si>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</si>
  <si>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</si>
  <si>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</si>
  <si>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</si>
  <si>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</si>
  <si>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</si>
  <si>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</si>
  <si>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</si>
  <si>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</si>
  <si>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</si>
  <si>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</si>
  <si>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</si>
  <si>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</si>
  <si>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</si>
  <si>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</si>
  <si>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</si>
  <si>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</si>
  <si>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</si>
  <si>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</si>
  <si>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</si>
  <si>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</si>
  <si>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</si>
  <si>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</si>
  <si>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</si>
  <si>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</si>
  <si>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</si>
  <si>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</si>
  <si>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</si>
  <si>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</si>
  <si>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</si>
  <si>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</si>
  <si>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</si>
  <si>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</si>
  <si>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</si>
  <si>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</si>
  <si>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</si>
  <si>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</si>
  <si>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</si>
  <si>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</si>
  <si>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</si>
  <si>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</si>
  <si>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</si>
  <si>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</si>
  <si>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</si>
  <si>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</si>
  <si>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</si>
  <si>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</si>
  <si>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</si>
  <si>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</si>
  <si>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</si>
  <si>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</si>
  <si>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</si>
  <si>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</si>
  <si>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</si>
  <si>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</si>
  <si>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</si>
  <si>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</si>
  <si>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</si>
  <si>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</si>
  <si>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</si>
  <si>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</si>
  <si>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</si>
  <si>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</si>
  <si>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</si>
  <si>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</si>
  <si>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</si>
  <si>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</si>
  <si>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</si>
  <si>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</si>
  <si>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</si>
  <si>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</si>
  <si>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</si>
  <si>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</si>
  <si>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</si>
  <si>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</si>
  <si>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</si>
  <si>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</si>
  <si>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</si>
  <si>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</si>
  <si>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</si>
  <si>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</si>
  <si>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</si>
  <si>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</si>
  <si>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</si>
  <si>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</si>
  <si>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</si>
  <si>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</si>
  <si>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</si>
  <si>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</si>
  <si>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</si>
  <si>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</si>
  <si>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</si>
  <si>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</si>
  <si>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</si>
  <si>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</si>
  <si>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</si>
  <si>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</si>
  <si>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</si>
  <si>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</si>
  <si>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</si>
  <si>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</si>
  <si>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</si>
  <si>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</si>
  <si>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</si>
  <si>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</si>
  <si>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</si>
  <si>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</si>
  <si>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</si>
  <si>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</si>
  <si>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</si>
  <si>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</si>
  <si>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</si>
  <si>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</si>
  <si>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</si>
  <si>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</si>
  <si>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</si>
  <si>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</si>
  <si>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</si>
  <si>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</si>
  <si>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</si>
  <si>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</si>
  <si>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</si>
  <si>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</si>
  <si>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</si>
  <si>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</si>
  <si>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</si>
  <si>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</si>
  <si>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</si>
  <si>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</si>
  <si>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</si>
  <si>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</si>
  <si>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</si>
  <si>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</si>
  <si>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</si>
  <si>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</si>
  <si>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</si>
  <si>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</si>
  <si>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</si>
  <si>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</si>
  <si>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</si>
  <si>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</si>
  <si>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</si>
  <si>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</si>
  <si>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</si>
  <si>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</si>
  <si>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</si>
  <si>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</si>
  <si>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</si>
  <si>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</si>
  <si>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</si>
  <si>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</si>
  <si>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</si>
  <si>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</si>
  <si>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</si>
  <si>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</si>
  <si>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</si>
  <si>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</si>
  <si>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</si>
  <si>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</si>
  <si>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</si>
  <si>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</si>
  <si>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</si>
  <si>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</si>
  <si>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</si>
  <si>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</si>
  <si>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</si>
  <si>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</si>
  <si>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</si>
  <si>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</si>
  <si>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</si>
  <si>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</si>
  <si>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</si>
  <si>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</si>
  <si>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</si>
  <si>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</si>
  <si>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</si>
  <si>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</si>
  <si>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</si>
  <si>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</si>
  <si>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</si>
  <si>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</si>
  <si>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</si>
  <si>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</si>
  <si>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</si>
  <si>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</si>
  <si>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</si>
  <si>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</si>
  <si>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</si>
  <si>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</si>
  <si>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</si>
  <si>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</si>
  <si>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</si>
  <si>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</si>
  <si>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</si>
  <si>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</si>
  <si>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</si>
  <si>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</si>
  <si>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</si>
  <si>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</si>
  <si>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</si>
  <si>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</si>
  <si>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</si>
  <si>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</si>
  <si>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</si>
  <si>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</si>
  <si>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</si>
  <si>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</si>
  <si>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</si>
  <si>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</si>
  <si>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</si>
  <si>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</si>
  <si>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</si>
  <si>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</si>
  <si>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</si>
  <si>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</si>
  <si>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</si>
  <si>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</si>
  <si>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</si>
  <si>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</si>
  <si>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</si>
  <si>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</si>
  <si>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</si>
  <si>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</si>
  <si>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</si>
  <si>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</si>
  <si>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</si>
  <si>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</si>
  <si>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</si>
  <si>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</si>
  <si>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</si>
  <si>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</si>
  <si>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</si>
  <si>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</si>
  <si>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</si>
  <si>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</si>
  <si>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</si>
  <si>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</si>
  <si>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</si>
  <si>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</si>
  <si>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</si>
  <si>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</si>
  <si>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</si>
  <si>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</si>
  <si>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</si>
  <si>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</si>
  <si>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</si>
  <si>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</si>
  <si>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</si>
  <si>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</si>
  <si>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</si>
  <si>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</si>
  <si>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</si>
  <si>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</si>
  <si>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</si>
  <si>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</si>
  <si>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</si>
  <si>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</si>
  <si>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</si>
  <si>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</si>
  <si>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</si>
  <si>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</si>
  <si>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</si>
  <si>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</si>
  <si>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</si>
  <si>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</si>
  <si>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</si>
  <si>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</si>
  <si>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</si>
  <si>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</si>
  <si>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</si>
  <si>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</si>
  <si>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</si>
  <si>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</si>
  <si>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</si>
  <si>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</si>
  <si>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</si>
  <si>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</si>
  <si>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</si>
  <si>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</si>
  <si>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</si>
  <si>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</si>
  <si>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</si>
  <si>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</si>
  <si>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</si>
  <si>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</si>
  <si>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</si>
  <si>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</si>
  <si>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</si>
  <si>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</si>
  <si>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</si>
  <si>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</si>
  <si>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</si>
  <si>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</si>
  <si>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</si>
  <si>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</si>
  <si>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</si>
  <si>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</si>
  <si>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</si>
  <si>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</si>
  <si>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</si>
  <si>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</si>
  <si>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</si>
  <si>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</si>
  <si>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</si>
  <si>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</si>
  <si>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</si>
  <si>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</si>
  <si>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</si>
  <si>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</si>
  <si>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</si>
  <si>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</si>
  <si>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</si>
  <si>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</si>
  <si>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</si>
  <si>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</si>
  <si>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</si>
  <si>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</si>
  <si>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</si>
  <si>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</si>
  <si>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</si>
  <si>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</si>
  <si>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</si>
  <si>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</si>
  <si>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</si>
  <si>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</si>
  <si>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</si>
  <si>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</si>
  <si>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</si>
  <si>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</si>
  <si>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</si>
  <si>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</si>
  <si>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</si>
  <si>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</si>
  <si>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</si>
  <si>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</si>
  <si>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</si>
  <si>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</si>
  <si>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</si>
  <si>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</si>
  <si>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</si>
  <si>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</si>
  <si>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</si>
  <si>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</si>
  <si>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</si>
  <si>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</si>
  <si>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</si>
  <si>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</si>
  <si>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</si>
  <si>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</si>
  <si>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</si>
  <si>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</si>
  <si>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</si>
  <si>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</si>
  <si>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</si>
  <si>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</si>
  <si>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</si>
  <si>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</si>
  <si>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</si>
  <si>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</si>
  <si>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</si>
  <si>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</si>
  <si>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</si>
  <si>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</si>
  <si>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</si>
  <si>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</si>
  <si>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</si>
  <si>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</si>
  <si>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</si>
  <si>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</si>
  <si>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</si>
  <si>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</si>
  <si>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</si>
  <si>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</si>
  <si>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</si>
  <si>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</si>
  <si>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</si>
  <si>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</si>
  <si>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</si>
  <si>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</si>
  <si>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</si>
  <si>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</si>
  <si>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</si>
  <si>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</si>
  <si>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</si>
  <si>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</si>
  <si>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</si>
  <si>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</si>
  <si>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</si>
  <si>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</si>
  <si>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</si>
  <si>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</si>
  <si>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</si>
  <si>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</si>
  <si>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</si>
  <si>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</si>
  <si>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</si>
  <si>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</si>
  <si>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</si>
  <si>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</si>
  <si>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</si>
  <si>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</si>
  <si>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</si>
  <si>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</si>
  <si>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</si>
  <si>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</si>
  <si>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</si>
  <si>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</si>
  <si>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</si>
  <si>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</si>
  <si>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</si>
  <si>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</si>
  <si>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</si>
  <si>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</si>
  <si>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</si>
  <si>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</si>
  <si>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</si>
  <si>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</si>
  <si>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</si>
  <si>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</si>
  <si>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</si>
  <si>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</si>
  <si>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</si>
  <si>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</si>
  <si>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</si>
  <si>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</si>
  <si>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</si>
  <si>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</si>
  <si>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</si>
  <si>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</si>
  <si>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</si>
  <si>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</si>
  <si>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</si>
  <si>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</si>
  <si>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</si>
  <si>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</si>
  <si>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</si>
  <si>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</si>
  <si>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</si>
  <si>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</si>
  <si>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</si>
  <si>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</si>
  <si>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</si>
  <si>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</si>
  <si>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</si>
  <si>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</si>
  <si>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</si>
  <si>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</si>
  <si>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</si>
  <si>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</si>
  <si>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</si>
  <si>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</si>
  <si>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</si>
  <si>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</si>
  <si>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</si>
  <si>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</si>
  <si>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</si>
  <si>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</si>
  <si>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</si>
  <si>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</si>
  <si>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</si>
  <si>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</si>
  <si>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</si>
  <si>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</si>
  <si>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</si>
  <si>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</si>
  <si>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</si>
  <si>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</si>
  <si>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</si>
  <si>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</si>
  <si>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</si>
  <si>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</si>
  <si>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</si>
  <si>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</si>
  <si>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</si>
  <si>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</si>
  <si>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</si>
  <si>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</si>
  <si>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</si>
  <si>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</si>
  <si>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</si>
  <si>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</si>
  <si>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</si>
  <si>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</si>
  <si>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</si>
  <si>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</si>
  <si>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</si>
  <si>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</si>
  <si>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</si>
  <si>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</si>
  <si>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</si>
  <si>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</si>
  <si>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</si>
  <si>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</si>
  <si>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</si>
  <si>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</si>
  <si>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</si>
  <si>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</si>
  <si>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</si>
  <si>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</si>
  <si>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</si>
  <si>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</si>
  <si>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</si>
  <si>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</si>
  <si>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</si>
  <si>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</si>
  <si>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</si>
  <si>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</si>
  <si>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</si>
  <si>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</si>
  <si>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</si>
  <si>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</si>
  <si>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</si>
  <si>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</si>
  <si>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</si>
  <si>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</si>
  <si>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</si>
  <si>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</si>
  <si>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</si>
  <si>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</si>
  <si>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</si>
  <si>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</si>
  <si>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</si>
  <si>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</si>
  <si>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</si>
  <si>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</si>
  <si>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</si>
  <si>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</si>
  <si>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</si>
  <si>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</si>
  <si>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</si>
  <si>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</si>
  <si>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</si>
  <si>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</si>
  <si>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</si>
  <si>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</si>
  <si>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</si>
  <si>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</si>
  <si>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</si>
  <si>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</si>
  <si>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</si>
  <si>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</si>
  <si>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</si>
  <si>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</si>
  <si>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</si>
  <si>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</si>
  <si>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</si>
  <si>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</si>
  <si>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</si>
  <si>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</si>
  <si>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</si>
  <si>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</si>
  <si>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</si>
  <si>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</si>
  <si>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</si>
  <si>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</si>
  <si>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</si>
  <si>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</si>
  <si>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</si>
  <si>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</si>
  <si>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</si>
  <si>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</si>
  <si>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</si>
  <si>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</si>
  <si>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</si>
  <si>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</si>
  <si>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</si>
  <si>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</si>
  <si>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</si>
  <si>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</si>
  <si>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</si>
  <si>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</si>
  <si>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</si>
  <si>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</si>
  <si>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</si>
  <si>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</si>
  <si>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</si>
  <si>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</si>
  <si>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</si>
  <si>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</si>
  <si>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</si>
  <si>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</si>
  <si>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</si>
  <si>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</si>
  <si>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</si>
  <si>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</si>
  <si>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</si>
  <si>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</si>
  <si>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</si>
  <si>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</si>
  <si>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</si>
  <si>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</si>
  <si>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</si>
  <si>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</si>
  <si>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</si>
  <si>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</si>
  <si>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</si>
  <si>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</si>
  <si>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</si>
  <si>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</si>
  <si>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</si>
  <si>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</si>
  <si>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</si>
  <si>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</si>
  <si>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</si>
  <si>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</si>
  <si>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</si>
  <si>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</si>
  <si>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</si>
  <si>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</si>
  <si>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</si>
  <si>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</si>
  <si>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</si>
  <si>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</si>
  <si>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</si>
  <si>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</si>
  <si>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</si>
  <si>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</si>
  <si>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</si>
  <si>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</si>
  <si>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</si>
  <si>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</si>
  <si>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</si>
  <si>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</si>
  <si>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</si>
  <si>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</si>
  <si>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</si>
  <si>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</si>
  <si>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</si>
  <si>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</si>
  <si>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</si>
  <si>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</si>
  <si>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</si>
  <si>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</si>
  <si>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</si>
  <si>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</si>
  <si>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</si>
  <si>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</si>
  <si>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</si>
  <si>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</si>
  <si>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</si>
  <si>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</si>
  <si>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</si>
  <si>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</si>
  <si>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</si>
  <si>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</si>
  <si>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</si>
  <si>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</si>
  <si>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</si>
  <si>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</si>
  <si>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</si>
  <si>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</si>
  <si>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</si>
  <si>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</si>
  <si>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</si>
  <si>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</si>
  <si>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</si>
  <si>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</si>
  <si>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</si>
  <si>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</si>
  <si>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</si>
  <si>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</si>
  <si>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</si>
  <si>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</si>
  <si>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</si>
  <si>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</si>
  <si>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</si>
  <si>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</si>
  <si>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</si>
  <si>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</si>
  <si>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</si>
  <si>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</si>
  <si>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</si>
  <si>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</si>
  <si>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</si>
  <si>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</si>
  <si>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</si>
  <si>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</si>
  <si>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</si>
  <si>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</si>
  <si>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</si>
  <si>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</si>
  <si>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</si>
  <si>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</si>
  <si>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</si>
  <si>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</si>
  <si>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</si>
  <si>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</si>
  <si>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</si>
  <si>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</si>
  <si>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</si>
  <si>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</si>
  <si>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</si>
  <si>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</si>
  <si>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</si>
  <si>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</si>
  <si>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</si>
  <si>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</si>
  <si>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</si>
  <si>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</si>
  <si>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</si>
  <si>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</si>
  <si>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</si>
  <si>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</si>
  <si>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</si>
  <si>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</si>
  <si>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</si>
  <si>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</si>
  <si>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</si>
  <si>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</si>
  <si>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</si>
  <si>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</si>
  <si>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</si>
  <si>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</si>
  <si>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</si>
  <si>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</si>
  <si>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</si>
  <si>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</si>
  <si>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</si>
  <si>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</si>
  <si>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</si>
  <si>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</si>
  <si>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</si>
  <si>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</si>
  <si>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</si>
  <si>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</si>
  <si>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</si>
  <si>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</si>
  <si>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</si>
  <si>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</si>
  <si>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</si>
  <si>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</si>
  <si>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</si>
  <si>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</si>
  <si>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</si>
  <si>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</si>
  <si>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</si>
  <si>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</si>
  <si>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</si>
  <si>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</si>
  <si>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</si>
  <si>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</si>
  <si>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</si>
  <si>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</si>
  <si>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</si>
  <si>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</si>
  <si>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</si>
  <si>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</si>
  <si>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</si>
  <si>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</si>
  <si>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</si>
  <si>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</si>
  <si>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</si>
  <si>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</si>
  <si>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</si>
  <si>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</si>
  <si>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</si>
  <si>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</si>
  <si>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</si>
  <si>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</si>
  <si>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</si>
  <si>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</si>
  <si>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</si>
  <si>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</si>
  <si>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</si>
  <si>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</si>
  <si>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</si>
  <si>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</si>
  <si>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</si>
  <si>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</si>
  <si>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</si>
  <si>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</si>
  <si>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</si>
  <si>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</si>
  <si>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</si>
  <si>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</si>
  <si>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</si>
  <si>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</si>
  <si>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</si>
  <si>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</si>
  <si>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</si>
  <si>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</si>
  <si>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</si>
  <si>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</si>
  <si>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</si>
  <si>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</si>
  <si>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</si>
  <si>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</si>
  <si>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</si>
  <si>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</si>
  <si>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</si>
  <si>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</si>
  <si>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</si>
  <si>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</si>
  <si>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</si>
  <si>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</si>
  <si>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</si>
  <si>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</si>
  <si>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</si>
  <si>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</si>
  <si>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</si>
  <si>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</si>
  <si>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</si>
  <si>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</si>
  <si>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</si>
  <si>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</si>
  <si>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</si>
  <si>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</si>
  <si>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</si>
  <si>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</si>
  <si>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</si>
  <si>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</si>
  <si>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</si>
  <si>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</si>
  <si>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</si>
  <si>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</si>
  <si>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</si>
  <si>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</si>
  <si>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</si>
  <si>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</si>
  <si>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</si>
  <si>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</si>
  <si>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</si>
  <si>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</si>
  <si>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</si>
  <si>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</si>
  <si>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</si>
  <si>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</si>
  <si>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</si>
  <si>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</si>
  <si>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</si>
  <si>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</si>
  <si>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</si>
  <si>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</si>
  <si>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</si>
  <si>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</si>
  <si>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</si>
  <si>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</si>
  <si>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</si>
  <si>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</si>
  <si>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</si>
  <si>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</si>
  <si>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</si>
  <si>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</si>
  <si>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</si>
  <si>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</si>
  <si>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</si>
  <si>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</si>
  <si>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</si>
  <si>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</si>
  <si>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</si>
  <si>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</si>
  <si>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</si>
  <si>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</si>
  <si>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</si>
  <si>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</si>
  <si>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</si>
  <si>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</si>
  <si>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</si>
  <si>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</si>
  <si>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</si>
  <si>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</si>
  <si>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</si>
  <si>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</si>
  <si>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</si>
  <si>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</si>
  <si>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</si>
  <si>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</si>
  <si>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</si>
  <si>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</si>
  <si>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</si>
  <si>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</si>
  <si>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</si>
  <si>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</si>
  <si>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</si>
  <si>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</si>
  <si>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</si>
  <si>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</si>
  <si>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</si>
  <si>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</si>
  <si>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</si>
  <si>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</si>
  <si>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</si>
  <si>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</si>
  <si>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</si>
  <si>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</si>
  <si>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</si>
  <si>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</si>
  <si>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</si>
  <si>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</si>
  <si>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</si>
  <si>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</si>
  <si>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</si>
  <si>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</si>
  <si>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</si>
  <si>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</si>
  <si>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</si>
  <si>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</si>
  <si>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</si>
  <si>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</si>
  <si>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</si>
  <si>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</si>
  <si>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</si>
  <si>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</si>
  <si>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</si>
  <si>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</si>
  <si>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</si>
  <si>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</si>
  <si>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</si>
  <si>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</si>
  <si>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</si>
  <si>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</si>
  <si>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</si>
  <si>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</si>
  <si>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</si>
  <si>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</si>
  <si>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</si>
  <si>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</si>
  <si>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</si>
  <si>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</si>
  <si>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</si>
  <si>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</si>
  <si>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</si>
  <si>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</si>
  <si>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</si>
  <si>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</si>
  <si>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</si>
  <si>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</si>
  <si>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</si>
  <si>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</si>
  <si>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</si>
  <si>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</si>
  <si>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</si>
  <si>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</si>
  <si>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</si>
  <si>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</si>
  <si>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</si>
  <si>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</si>
  <si>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</si>
  <si>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</si>
  <si>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</si>
  <si>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</si>
  <si>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</si>
  <si>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</si>
  <si>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</si>
  <si>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</si>
  <si>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</si>
  <si>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</si>
  <si>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</si>
  <si>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</si>
  <si>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</si>
  <si>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</si>
  <si>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</si>
  <si>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</si>
  <si>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</si>
  <si>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</si>
  <si>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</si>
  <si>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</si>
  <si>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</si>
  <si>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</si>
  <si>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</si>
  <si>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</si>
  <si>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</si>
  <si>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</si>
  <si>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</si>
  <si>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</si>
  <si>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</si>
  <si>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</si>
  <si>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</si>
  <si>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</si>
  <si>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</si>
  <si>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</si>
  <si>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</si>
  <si>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</si>
  <si>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</si>
  <si>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</si>
  <si>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</si>
  <si>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</si>
  <si>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</si>
  <si>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</si>
  <si>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</si>
  <si>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</si>
  <si>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</si>
  <si>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</si>
  <si>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</si>
  <si>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</si>
  <si>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</si>
  <si>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</si>
  <si>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</si>
  <si>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</si>
  <si>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</si>
  <si>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</si>
  <si>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</si>
  <si>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</si>
  <si>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</si>
  <si>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</si>
  <si>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</si>
  <si>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</si>
  <si>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</si>
  <si>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</si>
  <si>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</si>
  <si>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</si>
  <si>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</si>
  <si>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</si>
  <si>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</si>
  <si>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</si>
  <si>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</si>
  <si>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</si>
  <si>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</si>
  <si>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</si>
  <si>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</si>
  <si>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</si>
  <si>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</si>
  <si>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</si>
  <si>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</si>
  <si>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</si>
  <si>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</si>
  <si>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</si>
  <si>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</si>
  <si>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</si>
  <si>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</si>
  <si>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</si>
  <si>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</si>
  <si>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</si>
  <si>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</si>
  <si>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</si>
  <si>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</si>
  <si>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</si>
  <si>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</si>
  <si>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</si>
  <si>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</si>
  <si>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</si>
  <si>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</si>
  <si>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</si>
  <si>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</si>
  <si>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</si>
  <si>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</si>
  <si>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</si>
  <si>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</si>
  <si>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</si>
  <si>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</si>
  <si>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</si>
  <si>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</si>
  <si>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</si>
  <si>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</si>
  <si>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</si>
  <si>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</si>
  <si>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</si>
  <si>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</si>
  <si>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</si>
  <si>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</si>
  <si>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</si>
  <si>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</si>
  <si>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</si>
  <si>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</si>
  <si>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</si>
  <si>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</si>
  <si>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</si>
  <si>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</si>
  <si>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</si>
  <si>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</si>
  <si>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</si>
  <si>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</si>
  <si>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</si>
  <si>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</si>
  <si>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</si>
  <si>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</si>
  <si>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</si>
  <si>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</si>
  <si>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</si>
  <si>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</si>
  <si>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</si>
  <si>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</si>
  <si>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</si>
  <si>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</si>
  <si>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</si>
  <si>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</si>
  <si>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</si>
  <si>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</si>
  <si>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</si>
  <si>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</si>
  <si>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</si>
  <si>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</si>
  <si>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</si>
  <si>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</si>
  <si>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</si>
  <si>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</si>
  <si>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</si>
  <si>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</si>
  <si>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</si>
  <si>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</si>
  <si>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</si>
  <si>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</si>
  <si>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</si>
  <si>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</si>
  <si>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</si>
  <si>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</si>
  <si>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</si>
  <si>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</si>
  <si>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</si>
  <si>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</si>
  <si>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</si>
  <si>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</si>
  <si>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</si>
  <si>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</si>
  <si>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</si>
  <si>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</si>
  <si>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</si>
  <si>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</si>
  <si>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</si>
  <si>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</si>
  <si>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</si>
  <si>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</si>
  <si>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</si>
  <si>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</si>
  <si>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</si>
  <si>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</si>
  <si>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</si>
  <si>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</si>
  <si>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</si>
  <si>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</si>
  <si>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</si>
  <si>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</si>
  <si>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</si>
  <si>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</si>
  <si>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</si>
  <si>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</si>
  <si>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</si>
  <si>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</si>
  <si>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</si>
  <si>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</si>
  <si>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</si>
  <si>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</si>
  <si>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</si>
  <si>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</si>
  <si>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</si>
  <si>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</si>
  <si>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</si>
  <si>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</si>
  <si>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</si>
  <si>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</si>
  <si>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</si>
  <si>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</si>
  <si>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</si>
  <si>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</si>
  <si>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</si>
  <si>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</si>
  <si>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</si>
  <si>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</si>
  <si>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</si>
  <si>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</si>
  <si>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</si>
  <si>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</si>
  <si>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</si>
  <si>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</si>
  <si>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</si>
  <si>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</si>
  <si>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</si>
  <si>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</si>
  <si>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</si>
  <si>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</si>
  <si>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</si>
  <si>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</si>
  <si>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</si>
  <si>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</si>
  <si>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</si>
  <si>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</si>
  <si>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</si>
  <si>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</si>
  <si>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</si>
  <si>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</si>
  <si>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</si>
  <si>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</si>
  <si>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</si>
  <si>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</si>
  <si>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</si>
  <si>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</si>
  <si>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</si>
  <si>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</si>
  <si>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</si>
  <si>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</si>
  <si>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</si>
  <si>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</si>
  <si>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</si>
  <si>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</si>
  <si>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</si>
  <si>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</si>
  <si>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</si>
  <si>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</si>
  <si>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</si>
  <si>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</si>
  <si>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</si>
  <si>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</si>
  <si>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</si>
  <si>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</si>
  <si>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</si>
  <si>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</si>
  <si>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</si>
  <si>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</si>
  <si>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</si>
  <si>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</si>
  <si>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</si>
  <si>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</si>
  <si>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</si>
  <si>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</si>
  <si>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</si>
  <si>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</si>
  <si>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</si>
  <si>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</si>
  <si>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</si>
  <si>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</si>
  <si>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</si>
  <si>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</si>
  <si>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</si>
  <si>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</si>
  <si>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</si>
  <si>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</si>
  <si>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</si>
  <si>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</si>
  <si>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</si>
  <si>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</si>
  <si>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</si>
  <si>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</si>
  <si>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</si>
  <si>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</si>
  <si>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</si>
  <si>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</si>
  <si>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</si>
  <si>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</si>
  <si>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</si>
  <si>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</si>
  <si>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</si>
  <si>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</si>
  <si>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</si>
  <si>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</si>
  <si>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</si>
  <si>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</si>
  <si>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</si>
  <si>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</si>
  <si>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</si>
  <si>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</si>
  <si>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</si>
  <si>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</si>
  <si>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</si>
  <si>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</si>
  <si>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</si>
  <si>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</si>
  <si>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</si>
  <si>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</si>
  <si>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</si>
  <si>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</si>
  <si>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</si>
  <si>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</si>
  <si>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</si>
  <si>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</si>
  <si>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</si>
  <si>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</si>
  <si>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</si>
  <si>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</si>
  <si>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</si>
  <si>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</si>
  <si>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</si>
  <si>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</si>
  <si>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</si>
  <si>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</si>
  <si>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</si>
  <si>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</si>
  <si>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</si>
  <si>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</si>
  <si>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</si>
  <si>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</si>
  <si>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</si>
  <si>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</si>
  <si>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</si>
  <si>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</si>
  <si>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</si>
  <si>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</si>
  <si>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</si>
  <si>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</si>
  <si>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</si>
  <si>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</si>
  <si>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</si>
  <si>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</si>
  <si>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</si>
  <si>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</si>
  <si>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</si>
  <si>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</si>
  <si>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</si>
  <si>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</si>
  <si>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</si>
  <si>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</si>
  <si>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</si>
  <si>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</si>
  <si>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</si>
  <si>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</si>
  <si>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</si>
  <si>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</si>
  <si>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</si>
  <si>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</si>
  <si>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</si>
  <si>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</si>
  <si>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</si>
  <si>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</si>
  <si>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</si>
  <si>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</si>
  <si>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</si>
  <si>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</si>
  <si>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</si>
  <si>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</si>
  <si>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</si>
  <si>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</si>
  <si>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</si>
  <si>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</si>
  <si>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</si>
  <si>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</si>
  <si>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</si>
  <si>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</si>
  <si>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</si>
  <si>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</si>
  <si>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</si>
  <si>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</si>
  <si>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</si>
  <si>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</si>
  <si>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</si>
  <si>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</si>
  <si>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</si>
  <si>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</si>
  <si>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</si>
  <si>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</si>
  <si>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</si>
  <si>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</si>
  <si>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</si>
  <si>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</si>
  <si>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</si>
  <si>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</si>
  <si>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</si>
  <si>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</si>
  <si>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</si>
  <si>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</si>
  <si>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</si>
  <si>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</si>
  <si>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</si>
  <si>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</si>
  <si>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</si>
  <si>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</si>
  <si>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</si>
  <si>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</si>
  <si>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</si>
  <si>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</si>
  <si>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</si>
  <si>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</si>
  <si>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</si>
  <si>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</si>
  <si>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</si>
  <si>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</si>
  <si>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</si>
  <si>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</si>
  <si>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</si>
  <si>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</si>
  <si>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</si>
  <si>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</si>
  <si>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</si>
  <si>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</si>
  <si>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</si>
  <si>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</si>
  <si>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</si>
  <si>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</si>
  <si>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</si>
  <si>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</si>
  <si>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</si>
  <si>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</si>
  <si>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</si>
  <si>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</si>
  <si>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</si>
  <si>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</si>
  <si>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</si>
  <si>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</si>
  <si>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</si>
  <si>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</si>
  <si>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</si>
  <si>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</si>
  <si>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</si>
  <si>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</si>
  <si>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</si>
  <si>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</si>
  <si>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</si>
  <si>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</si>
  <si>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</si>
  <si>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</si>
  <si>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</si>
  <si>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</si>
  <si>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</si>
  <si>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</si>
  <si>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</si>
  <si>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</si>
  <si>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</si>
  <si>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</si>
  <si>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</si>
  <si>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</si>
  <si>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</si>
  <si>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</si>
  <si>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</si>
  <si>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</si>
  <si>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</si>
  <si>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</si>
  <si>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</si>
  <si>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</si>
  <si>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</si>
  <si>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</si>
  <si>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</si>
  <si>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</si>
  <si>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</si>
  <si>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</si>
  <si>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</si>
  <si>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</si>
  <si>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</si>
  <si>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</si>
  <si>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</si>
  <si>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</si>
  <si>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</si>
  <si>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</si>
  <si>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</si>
  <si>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</si>
  <si>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</si>
  <si>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</si>
  <si>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</si>
  <si>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</si>
  <si>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</si>
  <si>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</si>
  <si>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</si>
  <si>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</si>
  <si>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</si>
  <si>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</si>
  <si>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</si>
  <si>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</si>
  <si>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</si>
  <si>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</si>
  <si>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</si>
  <si>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</si>
  <si>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</si>
  <si>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</si>
  <si>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</si>
  <si>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</si>
  <si>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</si>
  <si>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</si>
  <si>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</si>
  <si>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</si>
  <si>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</si>
  <si>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</si>
  <si>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</si>
  <si>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</si>
  <si>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</si>
  <si>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</si>
  <si>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</si>
  <si>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</si>
  <si>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</si>
  <si>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</si>
  <si>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</si>
  <si>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</si>
  <si>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</si>
  <si>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</si>
  <si>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</si>
  <si>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</si>
  <si>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</si>
  <si>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</si>
  <si>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</si>
  <si>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</si>
  <si>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</si>
  <si>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</si>
  <si>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</si>
  <si>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</si>
  <si>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</si>
  <si>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</si>
  <si>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</si>
  <si>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</si>
  <si>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</si>
  <si>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</si>
  <si>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</si>
  <si>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</si>
  <si>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</si>
  <si>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</si>
  <si>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</si>
  <si>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</si>
  <si>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</si>
  <si>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</si>
  <si>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</si>
  <si>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</si>
  <si>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</si>
  <si>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</si>
  <si>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</si>
  <si>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</si>
  <si>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</si>
  <si>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</si>
  <si>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</si>
  <si>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</si>
  <si>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</si>
  <si>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</si>
  <si>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</si>
  <si>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</si>
  <si>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</si>
  <si>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</si>
  <si>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</si>
  <si>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</si>
  <si>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</si>
  <si>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</si>
  <si>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</si>
  <si>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</si>
  <si>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</si>
  <si>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</si>
  <si>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</si>
  <si>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</si>
  <si>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</si>
  <si>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</si>
  <si>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</si>
  <si>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</si>
  <si>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</si>
  <si>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</si>
  <si>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</si>
  <si>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</si>
  <si>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</si>
  <si>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</si>
  <si>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</si>
  <si>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</si>
  <si>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</si>
  <si>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</si>
  <si>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</si>
  <si>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</si>
  <si>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</si>
  <si>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</si>
  <si>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</si>
  <si>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</si>
  <si>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</si>
  <si>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</si>
  <si>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</si>
  <si>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</si>
  <si>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</si>
  <si>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</si>
  <si>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</si>
  <si>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</si>
  <si>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</si>
  <si>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</si>
  <si>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</si>
  <si>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</si>
  <si>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</si>
  <si>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</si>
  <si>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</si>
  <si>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</si>
  <si>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</si>
  <si>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</si>
  <si>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</si>
  <si>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</si>
  <si>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</si>
  <si>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</si>
  <si>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</si>
  <si>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</si>
  <si>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</si>
  <si>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</si>
  <si>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</si>
  <si>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</si>
  <si>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</si>
  <si>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</si>
  <si>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</si>
  <si>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</si>
  <si>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</si>
  <si>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</si>
  <si>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</si>
  <si>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</si>
  <si>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</si>
  <si>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</si>
  <si>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</si>
  <si>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</si>
  <si>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</si>
  <si>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</si>
  <si>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</si>
  <si>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</si>
  <si>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</si>
  <si>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</si>
  <si>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</si>
  <si>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</si>
  <si>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</si>
  <si>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</si>
  <si>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</si>
  <si>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</si>
  <si>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</si>
  <si>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</si>
  <si>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</si>
  <si>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</si>
  <si>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</si>
  <si>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</si>
  <si>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</si>
  <si>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</si>
  <si>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</si>
  <si>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</si>
  <si>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</si>
  <si>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</si>
  <si>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</si>
  <si>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</si>
  <si>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</si>
  <si>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</si>
  <si>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</si>
  <si>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</si>
  <si>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</si>
  <si>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</si>
  <si>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</si>
  <si>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</si>
  <si>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</si>
  <si>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</si>
  <si>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</si>
  <si>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</si>
  <si>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</si>
  <si>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</si>
  <si>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</si>
  <si>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</si>
  <si>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</si>
  <si>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</si>
  <si>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</si>
  <si>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</si>
  <si>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</si>
  <si>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</si>
  <si>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</si>
  <si>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</si>
  <si>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</si>
  <si>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</si>
  <si>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</si>
  <si>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</si>
  <si>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</si>
  <si>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</si>
  <si>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</si>
  <si>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</si>
  <si>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</si>
  <si>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</si>
  <si>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</si>
  <si>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</si>
  <si>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</si>
  <si>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</si>
  <si>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</si>
  <si>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</si>
  <si>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</si>
  <si>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</si>
  <si>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</si>
  <si>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</si>
  <si>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</si>
  <si>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</si>
  <si>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</si>
  <si>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</si>
  <si>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</si>
  <si>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</si>
  <si>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</si>
  <si>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</si>
  <si>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</si>
  <si>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</si>
  <si>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</si>
  <si>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</si>
  <si>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</si>
  <si>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</si>
  <si>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</si>
  <si>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</si>
  <si>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</si>
  <si>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</si>
  <si>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</si>
  <si>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</si>
  <si>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</si>
  <si>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</si>
  <si>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</si>
  <si>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</si>
  <si>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</si>
  <si>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</si>
  <si>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</si>
  <si>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</si>
  <si>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</si>
  <si>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</si>
  <si>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</si>
  <si>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</si>
  <si>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</si>
  <si>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</si>
  <si>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</si>
  <si>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</si>
  <si>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</si>
  <si>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</si>
  <si>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</si>
  <si>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</si>
  <si>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</si>
  <si>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</si>
  <si>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</si>
  <si>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</si>
  <si>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</si>
  <si>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</si>
  <si>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</si>
  <si>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</si>
  <si>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</si>
  <si>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</si>
  <si>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</si>
  <si>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</si>
  <si>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</si>
  <si>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</si>
  <si>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</si>
  <si>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</si>
  <si>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</si>
  <si>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</si>
  <si>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</si>
  <si>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</si>
  <si>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</si>
  <si>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</si>
  <si>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</si>
  <si>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</si>
  <si>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</si>
  <si>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</si>
  <si>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</si>
  <si>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</si>
  <si>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</si>
  <si>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</si>
  <si>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</si>
  <si>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</si>
  <si>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</si>
  <si>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</si>
  <si>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</si>
  <si>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</si>
  <si>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</si>
  <si>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</si>
  <si>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</si>
  <si>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</si>
  <si>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</si>
  <si>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</si>
  <si>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</si>
  <si>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</si>
  <si>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</si>
  <si>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</si>
  <si>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</si>
  <si>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</si>
  <si>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</si>
  <si>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</si>
  <si>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</si>
  <si>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</si>
  <si>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</si>
  <si>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</si>
  <si>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</si>
  <si>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</si>
  <si>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</si>
  <si>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</si>
  <si>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</si>
  <si>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</si>
  <si>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</si>
  <si>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</si>
  <si>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</si>
  <si>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</si>
  <si>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</si>
  <si>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</si>
  <si>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</si>
  <si>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</si>
  <si>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</si>
  <si>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</si>
  <si>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</si>
  <si>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</si>
  <si>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</si>
  <si>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</si>
  <si>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</si>
  <si>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</si>
  <si>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</si>
  <si>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</si>
  <si>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</si>
  <si>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</si>
  <si>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</si>
  <si>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</si>
  <si>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</si>
  <si>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</si>
  <si>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</si>
  <si>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</si>
  <si>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</si>
  <si>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</si>
  <si>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</si>
  <si>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</si>
  <si>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</si>
  <si>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</si>
  <si>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</si>
  <si>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</si>
  <si>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</si>
  <si>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</si>
  <si>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</si>
  <si>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</si>
  <si>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</si>
  <si>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</si>
  <si>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</si>
  <si>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</si>
  <si>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</si>
  <si>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</si>
  <si>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</si>
  <si>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</si>
  <si>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</si>
  <si>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</si>
  <si>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</si>
  <si>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</si>
  <si>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</si>
  <si>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</si>
  <si>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</si>
  <si>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</si>
  <si>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</si>
  <si>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</si>
  <si>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</si>
  <si>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</si>
  <si>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</si>
  <si>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</si>
  <si>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</si>
  <si>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</si>
  <si>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</si>
  <si>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</si>
  <si>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</si>
  <si>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</si>
  <si>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</si>
  <si>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</si>
  <si>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</si>
  <si>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</si>
  <si>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</si>
  <si>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</si>
  <si>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</si>
  <si>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</si>
  <si>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</si>
  <si>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</si>
  <si>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</si>
  <si>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</si>
  <si>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</si>
  <si>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</si>
  <si>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</si>
  <si>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</si>
  <si>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</si>
  <si>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</si>
  <si>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</si>
  <si>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</si>
  <si>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</si>
  <si>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</si>
  <si>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</si>
  <si>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</si>
  <si>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</si>
  <si>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</si>
  <si>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</si>
  <si>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</si>
  <si>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</si>
  <si>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</si>
  <si>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</si>
  <si>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</si>
  <si>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</si>
  <si>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</si>
  <si>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</si>
  <si>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</si>
  <si>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</si>
  <si>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</si>
  <si>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</si>
  <si>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</si>
  <si>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</si>
  <si>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</si>
  <si>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</si>
  <si>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</si>
  <si>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</si>
  <si>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</si>
  <si>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</si>
  <si>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</si>
  <si>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</si>
  <si>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</si>
  <si>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</si>
  <si>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</si>
  <si>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</si>
  <si>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</si>
  <si>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</si>
  <si>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</si>
  <si>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</si>
  <si>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</si>
  <si>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</si>
  <si>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</si>
  <si>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</si>
  <si>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</si>
  <si>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</si>
  <si>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</si>
  <si>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</si>
  <si>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</si>
  <si>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</si>
  <si>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</si>
  <si>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</si>
  <si>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</si>
  <si>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</si>
  <si>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</si>
  <si>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</si>
  <si>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</si>
  <si>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</si>
  <si>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</si>
  <si>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</si>
  <si>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</si>
  <si>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</si>
  <si>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</si>
  <si>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</si>
  <si>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</si>
  <si>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</si>
  <si>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</si>
  <si>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</si>
  <si>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</si>
  <si>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</si>
  <si>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</si>
  <si>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</si>
  <si>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</si>
  <si>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</si>
  <si>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</si>
  <si>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</si>
  <si>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</si>
  <si>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</si>
  <si>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</si>
  <si>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</si>
  <si>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</si>
  <si>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</si>
  <si>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</si>
  <si>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</si>
  <si>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</si>
  <si>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</si>
  <si>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</si>
  <si>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</si>
  <si>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</si>
  <si>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</si>
  <si>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</si>
  <si>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</si>
  <si>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</si>
  <si>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</si>
  <si>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</si>
  <si>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</si>
  <si>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</si>
  <si>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</si>
  <si>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</si>
  <si>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</si>
  <si>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</si>
  <si>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</si>
  <si>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</si>
  <si>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</si>
  <si>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</si>
  <si>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</si>
  <si>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</si>
  <si>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</si>
  <si>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</si>
  <si>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</si>
  <si>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</si>
  <si>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</si>
  <si>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</si>
  <si>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</si>
  <si>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</si>
  <si>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</si>
  <si>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</si>
  <si>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</si>
  <si>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</si>
  <si>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</si>
  <si>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</si>
  <si>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</si>
  <si>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</si>
  <si>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</si>
  <si>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</si>
  <si>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</si>
  <si>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</si>
  <si>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</si>
  <si>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</si>
  <si>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</si>
  <si>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</si>
  <si>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</si>
  <si>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</si>
  <si>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</si>
  <si>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</si>
  <si>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</si>
  <si>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</si>
  <si>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</si>
  <si>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</si>
  <si>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</si>
  <si>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</si>
  <si>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</si>
  <si>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</si>
  <si>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</si>
  <si>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</si>
  <si>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</si>
  <si>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</si>
  <si>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</si>
  <si>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</si>
  <si>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</si>
  <si>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</si>
  <si>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</si>
  <si>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</si>
  <si>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</si>
  <si>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</si>
  <si>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</si>
  <si>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</si>
  <si>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</si>
  <si>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</si>
  <si>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</si>
  <si>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</si>
  <si>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</si>
  <si>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</si>
  <si>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</si>
  <si>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</si>
  <si>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</si>
  <si>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</si>
  <si>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</si>
  <si>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</si>
  <si>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</si>
  <si>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</si>
  <si>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</si>
  <si>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</si>
  <si>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</si>
  <si>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</si>
  <si>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</si>
  <si>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</si>
  <si>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</si>
  <si>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</si>
  <si>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</si>
  <si>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</si>
  <si>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</si>
  <si>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</si>
  <si>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</si>
  <si>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</si>
  <si>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</si>
  <si>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</si>
  <si>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</si>
  <si>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</si>
  <si>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</si>
  <si>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</si>
  <si>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</si>
  <si>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</si>
  <si>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</si>
  <si>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</si>
  <si>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</si>
  <si>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</si>
  <si>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</si>
  <si>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</si>
  <si>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</si>
  <si>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</si>
  <si>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</si>
  <si>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</si>
  <si>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</si>
  <si>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</si>
  <si>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</si>
  <si>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</si>
  <si>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</si>
  <si>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</si>
  <si>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</si>
  <si>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</si>
  <si>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</si>
  <si>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</si>
  <si>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</si>
  <si>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</si>
  <si>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</si>
  <si>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</si>
  <si>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</si>
  <si>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</si>
  <si>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</si>
  <si>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</si>
  <si>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</si>
  <si>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</si>
  <si>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</si>
  <si>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</si>
  <si>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</si>
  <si>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</si>
  <si>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</si>
  <si>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</si>
  <si>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</si>
  <si>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</si>
  <si>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</si>
  <si>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</si>
  <si>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</si>
  <si>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</si>
  <si>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</si>
  <si>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</si>
  <si>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</si>
  <si>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</si>
  <si>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</si>
  <si>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</si>
  <si>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</si>
  <si>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</si>
  <si>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</si>
  <si>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</si>
  <si>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</si>
  <si>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</si>
  <si>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</si>
  <si>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</si>
  <si>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</si>
  <si>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</si>
  <si>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</si>
  <si>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</si>
  <si>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</si>
  <si>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</si>
  <si>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</si>
  <si>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</si>
  <si>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</si>
  <si>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</si>
  <si>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</si>
  <si>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</si>
  <si>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</si>
  <si>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</si>
  <si>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</si>
  <si>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</si>
  <si>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</si>
  <si>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</si>
  <si>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</si>
  <si>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</si>
  <si>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</si>
  <si>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</si>
  <si>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</si>
  <si>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</si>
  <si>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</si>
  <si>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</si>
  <si>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</si>
  <si>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</si>
  <si>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</si>
  <si>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</si>
  <si>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</si>
  <si>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</si>
  <si>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</si>
  <si>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</si>
  <si>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</si>
  <si>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</si>
  <si>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</si>
  <si>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</si>
  <si>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</si>
  <si>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</si>
  <si>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</si>
  <si>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</si>
  <si>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</si>
  <si>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</si>
  <si>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</si>
  <si>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</si>
  <si>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</si>
  <si>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</si>
  <si>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</si>
  <si>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</si>
  <si>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</si>
  <si>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</si>
  <si>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</si>
  <si>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</si>
  <si>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</si>
  <si>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</si>
  <si>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</si>
  <si>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</si>
  <si>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</si>
  <si>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</si>
  <si>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</si>
  <si>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</si>
  <si>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</si>
  <si>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</si>
  <si>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</si>
  <si>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</si>
  <si>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</si>
  <si>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</si>
  <si>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</si>
  <si>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</si>
  <si>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</si>
  <si>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</si>
  <si>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</si>
  <si>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</si>
  <si>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</si>
  <si>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</si>
  <si>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</si>
  <si>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</si>
  <si>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</si>
  <si>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</si>
  <si>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</si>
  <si>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</si>
  <si>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</si>
  <si>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</si>
  <si>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</si>
  <si>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</si>
  <si>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</si>
  <si>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</si>
  <si>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</si>
  <si>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</si>
  <si>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</si>
  <si>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</si>
  <si>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</si>
  <si>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</si>
  <si>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</si>
  <si>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</si>
  <si>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</si>
  <si>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</si>
  <si>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</si>
  <si>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</si>
  <si>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</si>
  <si>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</si>
  <si>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</si>
  <si>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</si>
  <si>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</si>
  <si>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</si>
  <si>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</si>
  <si>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</si>
  <si>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</si>
  <si>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</si>
  <si>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</si>
  <si>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</si>
  <si>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</si>
  <si>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</si>
  <si>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</si>
  <si>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</si>
  <si>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</si>
  <si>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</si>
  <si>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</si>
  <si>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</si>
  <si>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</si>
  <si>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</si>
  <si>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</si>
  <si>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</si>
  <si>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</si>
  <si>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</si>
  <si>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</si>
  <si>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</si>
  <si>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</si>
  <si>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</si>
  <si>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</si>
  <si>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</si>
  <si>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</si>
  <si>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</si>
  <si>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</si>
  <si>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</si>
  <si>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</si>
  <si>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</si>
  <si>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</si>
  <si>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</si>
  <si>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</si>
  <si>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</si>
  <si>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</si>
  <si>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</si>
  <si>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</si>
  <si>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</si>
  <si>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</si>
  <si>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</si>
  <si>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</si>
  <si>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</si>
  <si>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</si>
  <si>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</si>
  <si>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</si>
  <si>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</si>
  <si>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</si>
  <si>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</si>
  <si>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</si>
  <si>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</si>
  <si>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</si>
  <si>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</si>
  <si>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</si>
  <si>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</si>
  <si>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</si>
  <si>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</si>
  <si>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</si>
  <si>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</si>
  <si>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</si>
  <si>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</si>
  <si>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</si>
  <si>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</si>
  <si>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</si>
  <si>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</si>
  <si>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</si>
  <si>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</si>
  <si>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</si>
  <si>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</si>
  <si>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</si>
  <si>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</si>
  <si>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</si>
  <si>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</si>
  <si>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</si>
  <si>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</si>
  <si>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</si>
  <si>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</si>
  <si>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</si>
  <si>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</si>
  <si>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</si>
  <si>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</si>
  <si>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</si>
  <si>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</si>
  <si>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</si>
  <si>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</si>
  <si>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</si>
  <si>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</si>
  <si>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</si>
  <si>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</si>
  <si>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</si>
  <si>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</si>
  <si>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</si>
  <si>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</si>
  <si>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</si>
  <si>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</si>
  <si>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</si>
  <si>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</si>
  <si>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</si>
  <si>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</si>
  <si>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</si>
  <si>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</si>
  <si>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</si>
  <si>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</si>
  <si>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</si>
  <si>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</si>
  <si>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</si>
  <si>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</si>
  <si>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</si>
  <si>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</si>
  <si>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</si>
  <si>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</si>
  <si>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</si>
  <si>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</si>
  <si>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</si>
  <si>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</si>
  <si>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</si>
  <si>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</si>
  <si>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</si>
  <si>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</si>
  <si>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</si>
  <si>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</si>
  <si>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</si>
  <si>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</si>
  <si>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</si>
  <si>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</si>
  <si>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</si>
  <si>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</si>
  <si>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</si>
  <si>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</si>
  <si>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</si>
  <si>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</si>
  <si>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</si>
  <si>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</si>
  <si>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</si>
  <si>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</si>
  <si>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</si>
  <si>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</si>
  <si>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</si>
  <si>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</si>
  <si>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</si>
  <si>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</si>
  <si>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</si>
  <si>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</si>
  <si>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</si>
  <si>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</si>
  <si>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</si>
  <si>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</si>
  <si>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</si>
  <si>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</si>
  <si>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</si>
  <si>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</si>
  <si>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</si>
  <si>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</si>
  <si>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</si>
  <si>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</si>
  <si>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</si>
  <si>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</si>
  <si>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</si>
  <si>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</si>
  <si>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</si>
  <si>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</si>
  <si>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</si>
  <si>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</si>
  <si>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</si>
  <si>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</si>
  <si>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</si>
  <si>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</si>
  <si>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</si>
  <si>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</si>
  <si>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</si>
  <si>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</si>
  <si>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</si>
  <si>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</si>
  <si>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</si>
  <si>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</si>
  <si>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</si>
  <si>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</si>
  <si>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</si>
  <si>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</si>
  <si>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</si>
  <si>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</si>
  <si>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</si>
  <si>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</si>
  <si>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</si>
  <si>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</si>
  <si>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</si>
  <si>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</si>
  <si>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</si>
  <si>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</si>
  <si>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</si>
  <si>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</si>
  <si>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</si>
  <si>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</si>
  <si>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</si>
  <si>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</si>
  <si>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</si>
  <si>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</si>
  <si>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</si>
  <si>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</si>
  <si>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</si>
  <si>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</si>
  <si>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</si>
  <si>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</si>
  <si>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</si>
  <si>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</si>
  <si>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</si>
  <si>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</si>
  <si>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</si>
  <si>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</si>
  <si>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</si>
  <si>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</si>
  <si>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</si>
  <si>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</si>
  <si>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</si>
  <si>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</si>
  <si>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</si>
  <si>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</si>
  <si>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</si>
  <si>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</si>
  <si>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</si>
  <si>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</si>
  <si>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</si>
  <si>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</si>
  <si>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</si>
  <si>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</si>
  <si>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</si>
  <si>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</si>
  <si>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</si>
  <si>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</si>
  <si>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</si>
  <si>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</si>
  <si>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</si>
  <si>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</si>
  <si>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</si>
  <si>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</si>
  <si>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</si>
  <si>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</si>
  <si>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</si>
  <si>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</si>
  <si>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</si>
  <si>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</si>
  <si>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</si>
  <si>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</si>
  <si>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</si>
  <si>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</si>
  <si>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</si>
  <si>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</si>
  <si>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</si>
  <si>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</si>
  <si>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</si>
  <si>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</si>
  <si>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</si>
  <si>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</si>
  <si>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</si>
  <si>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</si>
  <si>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</si>
  <si>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</si>
  <si>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</si>
  <si>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</si>
  <si>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</si>
  <si>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</si>
  <si>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</si>
  <si>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</si>
  <si>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</si>
  <si>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</si>
  <si>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</si>
  <si>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</si>
  <si>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</si>
  <si>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</si>
  <si>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</si>
  <si>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</si>
  <si>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</si>
  <si>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</si>
  <si>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</si>
  <si>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</si>
  <si>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</si>
  <si>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</si>
  <si>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</si>
  <si>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</si>
  <si>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</si>
  <si>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</si>
  <si>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</si>
  <si>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</si>
  <si>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</si>
  <si>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</si>
  <si>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</si>
  <si>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</si>
  <si>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</si>
  <si>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</si>
  <si>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</si>
  <si>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</si>
  <si>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</si>
  <si>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</si>
  <si>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</si>
  <si>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</si>
  <si>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</si>
  <si>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</si>
  <si>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</si>
  <si>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</si>
  <si>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</si>
  <si>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</si>
  <si>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</si>
  <si>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</si>
  <si>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</si>
  <si>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</si>
  <si>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</si>
  <si>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</si>
  <si>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</si>
  <si>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</si>
  <si>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</si>
  <si>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</si>
  <si>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</si>
  <si>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</si>
  <si>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</si>
  <si>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</si>
  <si>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</si>
  <si>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</si>
  <si>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</si>
  <si>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</si>
  <si>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</si>
  <si>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</si>
  <si>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</si>
  <si>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</si>
  <si>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</si>
  <si>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</si>
  <si>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</si>
  <si>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</si>
  <si>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</si>
  <si>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</si>
  <si>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</si>
  <si>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</si>
  <si>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</si>
  <si>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</si>
  <si>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</si>
  <si>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</si>
  <si>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</si>
  <si>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</si>
  <si>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</si>
  <si>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</si>
  <si>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</si>
  <si>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</si>
  <si>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</si>
  <si>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</si>
  <si>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</si>
  <si>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</si>
  <si>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</si>
  <si>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</si>
  <si>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</si>
  <si>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</si>
  <si>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</si>
  <si>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</si>
  <si>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</si>
  <si>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</si>
  <si>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</si>
  <si>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</si>
  <si>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</si>
  <si>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</si>
  <si>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</si>
  <si>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</si>
  <si>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</si>
  <si>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</si>
  <si>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</si>
  <si>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</si>
  <si>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</si>
  <si>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</si>
  <si>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</si>
  <si>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</si>
  <si>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</si>
  <si>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</si>
  <si>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</si>
  <si>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</si>
  <si>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</si>
  <si>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</si>
  <si>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</si>
  <si>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</si>
  <si>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</si>
  <si>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</si>
  <si>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</si>
  <si>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</si>
  <si>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</si>
  <si>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</si>
  <si>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</si>
  <si>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</si>
  <si>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</si>
  <si>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</si>
  <si>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</si>
  <si>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</si>
  <si>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</si>
  <si>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</si>
  <si>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</si>
  <si>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</si>
  <si>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</si>
  <si>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</si>
  <si>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</si>
  <si>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</si>
  <si>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</si>
  <si>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</si>
  <si>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</si>
  <si>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</si>
  <si>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</si>
  <si>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</si>
  <si>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</si>
  <si>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</si>
  <si>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</si>
  <si>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</si>
  <si>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</si>
  <si>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</si>
  <si>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</si>
  <si>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</si>
  <si>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</si>
  <si>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</si>
  <si>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</si>
  <si>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</si>
  <si>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</si>
  <si>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</si>
  <si>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</si>
  <si>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</si>
  <si>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</si>
  <si>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</si>
  <si>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</si>
  <si>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</si>
  <si>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</si>
  <si>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</si>
  <si>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</si>
  <si>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</si>
  <si>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</si>
  <si>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</si>
  <si>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</si>
  <si>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</si>
  <si>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</si>
  <si>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</si>
  <si>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</si>
  <si>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</si>
  <si>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</si>
  <si>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</si>
  <si>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</si>
  <si>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</si>
  <si>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</si>
  <si>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</si>
  <si>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</si>
  <si>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</si>
  <si>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</si>
  <si>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</si>
  <si>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</si>
  <si>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</si>
  <si>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</si>
  <si>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</si>
  <si>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</si>
  <si>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</si>
  <si>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</si>
  <si>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</si>
  <si>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</si>
  <si>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</si>
  <si>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</si>
  <si>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</si>
  <si>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</si>
  <si>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</si>
  <si>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</si>
  <si>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</si>
  <si>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</si>
  <si>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</si>
  <si>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</si>
  <si>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</si>
  <si>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</si>
  <si>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</si>
  <si>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</si>
  <si>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</si>
  <si>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</si>
  <si>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</si>
  <si>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</si>
  <si>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</si>
  <si>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</si>
  <si>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</si>
  <si>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</si>
  <si>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</si>
  <si>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</si>
  <si>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</si>
  <si>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</si>
  <si>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</si>
  <si>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</si>
  <si>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</si>
  <si>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</si>
  <si>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</si>
  <si>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</si>
  <si>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</si>
  <si>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</si>
  <si>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</si>
  <si>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</si>
  <si>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</si>
  <si>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</si>
  <si>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</si>
  <si>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</si>
  <si>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</si>
  <si>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</si>
  <si>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</si>
  <si>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</si>
  <si>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</si>
  <si>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</si>
  <si>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</si>
  <si>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</si>
  <si>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</si>
  <si>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</si>
  <si>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</si>
  <si>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</si>
  <si>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</si>
  <si>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</si>
  <si>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</si>
  <si>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</si>
  <si>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</si>
  <si>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</si>
  <si>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</si>
  <si>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</si>
  <si>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</si>
  <si>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</si>
  <si>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</si>
  <si>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</si>
  <si>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</si>
  <si>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</si>
  <si>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</si>
  <si>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</si>
  <si>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</si>
  <si>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</si>
  <si>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</si>
  <si>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</si>
  <si>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</si>
  <si>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</si>
  <si>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</si>
  <si>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</si>
  <si>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</si>
  <si>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</si>
  <si>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</si>
  <si>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</si>
  <si>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</si>
  <si>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</si>
  <si>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</si>
  <si>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</si>
  <si>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</si>
  <si>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</si>
  <si>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</si>
  <si>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</si>
  <si>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</si>
  <si>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</si>
  <si>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</si>
  <si>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</si>
  <si>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</si>
  <si>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</si>
  <si>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</si>
  <si>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</si>
  <si>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</si>
  <si>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</si>
  <si>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</si>
  <si>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</si>
  <si>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</si>
  <si>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</si>
  <si>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</si>
  <si>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</si>
  <si>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</si>
  <si>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</si>
  <si>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</si>
  <si>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</si>
  <si>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</si>
  <si>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</si>
  <si>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</si>
  <si>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</si>
  <si>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</si>
  <si>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</si>
  <si>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</si>
  <si>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</si>
  <si>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</si>
  <si>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</si>
  <si>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</si>
  <si>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</si>
  <si>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</si>
  <si>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</si>
  <si>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</si>
  <si>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</si>
  <si>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</si>
  <si>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</si>
  <si>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</si>
  <si>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</si>
  <si>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</si>
  <si>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</si>
  <si>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</si>
  <si>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</si>
  <si>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</si>
  <si>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</si>
  <si>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</si>
  <si>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</si>
  <si>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</si>
  <si>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</si>
  <si>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</si>
  <si>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</si>
  <si>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</si>
  <si>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</si>
  <si>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</si>
  <si>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</si>
  <si>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</si>
  <si>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</si>
  <si>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</si>
  <si>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</si>
  <si>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</si>
  <si>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</si>
  <si>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</si>
  <si>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</si>
  <si>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</si>
  <si>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</si>
  <si>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</si>
  <si>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</si>
  <si>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</si>
  <si>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</si>
  <si>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</si>
  <si>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</si>
  <si>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</si>
  <si>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</si>
  <si>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</si>
  <si>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</si>
  <si>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</si>
  <si>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</si>
  <si>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</si>
  <si>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</si>
  <si>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</si>
  <si>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</si>
  <si>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</si>
  <si>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</si>
  <si>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</si>
  <si>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</si>
  <si>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</si>
  <si>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</si>
  <si>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</si>
  <si>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</si>
  <si>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</si>
  <si>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</si>
  <si>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</si>
  <si>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</si>
  <si>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</si>
  <si>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</si>
  <si>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</si>
  <si>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</si>
  <si>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</si>
  <si>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</si>
  <si>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</si>
  <si>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</si>
  <si>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</si>
  <si>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</si>
  <si>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</si>
  <si>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</si>
  <si>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</si>
  <si>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</si>
  <si>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</si>
  <si>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</si>
  <si>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</si>
  <si>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</si>
  <si>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</si>
  <si>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</si>
  <si>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</si>
  <si>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</si>
  <si>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</si>
  <si>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</si>
  <si>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</si>
  <si>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</si>
  <si>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</si>
  <si>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</si>
  <si>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</si>
  <si>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</si>
  <si>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</si>
  <si>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</si>
  <si>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</si>
  <si>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</si>
  <si>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</si>
  <si>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</si>
  <si>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</si>
  <si>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</si>
  <si>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</si>
  <si>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</si>
  <si>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</si>
  <si>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</si>
  <si>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</si>
  <si>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</si>
  <si>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</si>
  <si>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</si>
  <si>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</si>
  <si>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</si>
  <si>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</si>
  <si>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</si>
  <si>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</si>
  <si>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</si>
  <si>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</si>
  <si>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</si>
  <si>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</si>
  <si>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</si>
  <si>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</si>
  <si>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</si>
  <si>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</si>
  <si>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</si>
  <si>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</si>
  <si>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</si>
  <si>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</si>
  <si>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</si>
  <si>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</si>
  <si>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</si>
  <si>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</si>
  <si>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</si>
  <si>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</si>
  <si>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</si>
  <si>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</si>
  <si>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</si>
  <si>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</si>
  <si>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</si>
  <si>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</si>
  <si>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</si>
  <si>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</si>
  <si>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</si>
  <si>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</si>
  <si>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</si>
  <si>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</si>
  <si>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</si>
  <si>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</si>
  <si>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</si>
  <si>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</si>
  <si>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</si>
  <si>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</si>
  <si>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</si>
  <si>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</si>
  <si>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</si>
  <si>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</si>
  <si>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</si>
  <si>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</si>
  <si>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</si>
  <si>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</si>
  <si>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</si>
  <si>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</si>
  <si>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</si>
  <si>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</si>
  <si>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</si>
  <si>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</si>
  <si>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</si>
  <si>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</si>
  <si>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</si>
  <si>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</si>
  <si>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</si>
  <si>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</si>
  <si>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</si>
  <si>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</si>
  <si>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</si>
  <si>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</si>
  <si>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</si>
  <si>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</si>
  <si>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</si>
  <si>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</si>
  <si>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</si>
  <si>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</si>
  <si>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</si>
  <si>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</si>
  <si>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</si>
  <si>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</si>
  <si>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</si>
  <si>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</si>
  <si>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</si>
  <si>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</si>
  <si>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</si>
  <si>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</si>
  <si>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</si>
  <si>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</si>
  <si>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</si>
  <si>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</si>
  <si>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</si>
  <si>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</si>
  <si>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</si>
  <si>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</si>
  <si>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</si>
  <si>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</si>
  <si>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</si>
  <si>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</si>
  <si>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</si>
  <si>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</si>
  <si>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</si>
  <si>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</si>
  <si>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</si>
  <si>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</si>
  <si>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</si>
  <si>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</si>
  <si>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</si>
  <si>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</si>
  <si>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</si>
  <si>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</si>
  <si>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</si>
  <si>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</si>
  <si>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</si>
  <si>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</si>
  <si>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</si>
  <si>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</si>
  <si>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</si>
  <si>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</si>
  <si>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</si>
  <si>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</si>
  <si>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</si>
  <si>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</si>
  <si>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</si>
  <si>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</si>
  <si>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</si>
  <si>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</si>
  <si>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</si>
  <si>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</si>
  <si>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</si>
  <si>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</si>
  <si>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</si>
  <si>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</si>
  <si>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</si>
  <si>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</si>
  <si>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</si>
  <si>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</si>
  <si>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</si>
  <si>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</si>
  <si>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</si>
  <si>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</si>
  <si>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</si>
  <si>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</si>
  <si>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</si>
  <si>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</si>
  <si>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</si>
  <si>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</si>
  <si>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</si>
  <si>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</si>
  <si>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</si>
  <si>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</si>
  <si>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</si>
  <si>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</si>
  <si>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</si>
  <si>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</si>
  <si>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</si>
  <si>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</si>
  <si>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</si>
  <si>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</si>
  <si>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</si>
  <si>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</si>
  <si>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</si>
  <si>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</si>
  <si>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</si>
  <si>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</si>
  <si>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</si>
  <si>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</si>
  <si>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</si>
  <si>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</si>
  <si>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</si>
  <si>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</si>
  <si>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</si>
  <si>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</si>
  <si>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</si>
  <si>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</si>
  <si>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</si>
  <si>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</si>
  <si>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</si>
  <si>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</si>
  <si>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</si>
  <si>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</si>
  <si>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</si>
  <si>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</si>
  <si>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</si>
  <si>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</si>
  <si>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</si>
  <si>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</si>
  <si>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</si>
  <si>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</si>
  <si>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</si>
  <si>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</si>
  <si>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</si>
  <si>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</si>
  <si>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</si>
  <si>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</si>
  <si>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</si>
  <si>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</si>
  <si>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</si>
  <si>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</si>
  <si>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</si>
  <si>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</si>
  <si>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</si>
  <si>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</si>
  <si>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</si>
  <si>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</si>
  <si>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</si>
  <si>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</si>
  <si>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</si>
  <si>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</si>
  <si>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</si>
  <si>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</si>
  <si>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</si>
  <si>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</si>
  <si>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</si>
  <si>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</si>
  <si>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</si>
  <si>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</si>
  <si>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</si>
  <si>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</si>
  <si>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</si>
  <si>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</si>
  <si>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</si>
  <si>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</si>
  <si>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</si>
  <si>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</si>
  <si>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</si>
  <si>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</si>
  <si>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</si>
  <si>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</si>
  <si>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</si>
  <si>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</si>
  <si>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</si>
  <si>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</si>
  <si>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</si>
  <si>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</si>
  <si>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</si>
  <si>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</si>
  <si>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</si>
  <si>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</si>
  <si>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</si>
  <si>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</si>
  <si>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</si>
  <si>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</si>
  <si>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</si>
  <si>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</si>
  <si>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</si>
  <si>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</si>
  <si>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</si>
  <si>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</si>
  <si>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</si>
  <si>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</si>
  <si>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</si>
  <si>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</si>
  <si>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</si>
  <si>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</si>
  <si>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</si>
  <si>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</si>
  <si>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</si>
  <si>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</si>
  <si>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</si>
  <si>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</si>
  <si>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</si>
  <si>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</si>
  <si>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</si>
  <si>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</si>
  <si>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</si>
  <si>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</si>
  <si>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</si>
  <si>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</si>
  <si>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</si>
  <si>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</si>
  <si>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</si>
  <si>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</si>
  <si>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</si>
  <si>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</si>
  <si>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</si>
  <si>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</si>
  <si>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</si>
  <si>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</si>
  <si>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</si>
  <si>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</si>
  <si>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</si>
  <si>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</si>
  <si>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</si>
  <si>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</si>
  <si>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</si>
  <si>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</si>
  <si>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</si>
  <si>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</si>
  <si>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</si>
  <si>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</si>
  <si>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</si>
  <si>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</si>
  <si>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</si>
  <si>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</si>
  <si>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</si>
  <si>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</si>
  <si>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</si>
  <si>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</si>
  <si>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</si>
  <si>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</si>
  <si>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</si>
  <si>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</si>
  <si>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</si>
  <si>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</si>
  <si>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</si>
  <si>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</si>
  <si>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</si>
  <si>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</si>
  <si>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</si>
  <si>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</si>
  <si>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</si>
  <si>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</si>
  <si>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</si>
  <si>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</si>
  <si>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</si>
  <si>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</si>
  <si>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</si>
  <si>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</si>
  <si>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</si>
  <si>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</si>
  <si>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</si>
  <si>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</si>
  <si>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</si>
  <si>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</si>
  <si>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</si>
  <si>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</si>
  <si>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</si>
  <si>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</si>
  <si>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</si>
  <si>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</si>
  <si>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</si>
  <si>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</si>
  <si>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</si>
  <si>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</si>
  <si>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</si>
  <si>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</si>
  <si>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</si>
  <si>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</si>
  <si>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</si>
  <si>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</si>
  <si>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</si>
  <si>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</si>
  <si>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</si>
  <si>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</si>
  <si>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</si>
  <si>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</si>
  <si>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</si>
  <si>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</si>
  <si>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</si>
  <si>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</si>
  <si>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</si>
  <si>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</si>
  <si>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</si>
  <si>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</si>
  <si>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</si>
  <si>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</si>
  <si>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</si>
  <si>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</si>
  <si>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</si>
  <si>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</si>
  <si>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</si>
  <si>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</si>
  <si>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</si>
  <si>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</si>
  <si>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</si>
  <si>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</si>
  <si>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</si>
  <si>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</si>
  <si>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</si>
  <si>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</si>
  <si>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</si>
  <si>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</si>
  <si>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</si>
  <si>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</si>
  <si>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</si>
  <si>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</si>
  <si>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</si>
  <si>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</si>
  <si>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</si>
  <si>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</si>
  <si>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</si>
  <si>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</si>
  <si>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</si>
  <si>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</si>
  <si>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</si>
  <si>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</si>
  <si>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</si>
  <si>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</si>
  <si>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</si>
  <si>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</si>
  <si>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</si>
  <si>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</si>
  <si>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</si>
  <si>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</si>
  <si>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</si>
  <si>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</si>
  <si>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</si>
  <si>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</si>
  <si>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</si>
  <si>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</si>
  <si>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</si>
  <si>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</si>
  <si>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</si>
  <si>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</si>
  <si>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</si>
  <si>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</si>
  <si>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</si>
  <si>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</si>
  <si>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</si>
  <si>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</si>
  <si>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</si>
  <si>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</si>
  <si>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</si>
  <si>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</si>
  <si>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</si>
  <si>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</si>
  <si>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</si>
  <si>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</si>
  <si>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</si>
  <si>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</si>
  <si>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</si>
  <si>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</si>
  <si>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</si>
  <si>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</si>
  <si>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</si>
  <si>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</si>
  <si>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</si>
  <si>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</si>
  <si>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</si>
  <si>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</si>
  <si>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</si>
  <si>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</si>
  <si>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</si>
  <si>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</si>
  <si>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</si>
  <si>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</si>
  <si>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</si>
  <si>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</si>
  <si>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</si>
  <si>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</si>
  <si>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</si>
  <si>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</si>
  <si>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</si>
  <si>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</si>
  <si>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</si>
  <si>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</si>
  <si>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</si>
  <si>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</si>
  <si>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</si>
  <si>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</si>
  <si>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</si>
  <si>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</si>
  <si>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</si>
  <si>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</si>
  <si>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</si>
  <si>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</si>
  <si>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</si>
  <si>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</si>
  <si>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</si>
  <si>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</si>
  <si>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</si>
  <si>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</si>
  <si>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</si>
  <si>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</si>
  <si>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</si>
  <si>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</si>
  <si>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</si>
  <si>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</si>
  <si>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</si>
  <si>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</si>
  <si>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</si>
  <si>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</si>
  <si>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</si>
  <si>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</si>
  <si>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</si>
  <si>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</si>
  <si>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</si>
  <si>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</si>
  <si>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</si>
  <si>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</si>
  <si>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</si>
  <si>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</si>
  <si>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</si>
  <si>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</si>
  <si>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</si>
  <si>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</si>
  <si>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</si>
  <si>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</si>
  <si>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</si>
  <si>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</si>
  <si>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</si>
  <si>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</si>
  <si>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</si>
  <si>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</si>
  <si>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</si>
  <si>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</si>
  <si>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</si>
  <si>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</si>
  <si>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</si>
  <si>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</si>
  <si>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</si>
  <si>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</si>
  <si>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</si>
  <si>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</si>
  <si>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</si>
  <si>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</si>
  <si>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</si>
  <si>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</si>
  <si>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</si>
  <si>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</si>
  <si>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</si>
  <si>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</si>
  <si>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</si>
  <si>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</si>
  <si>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</si>
  <si>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</si>
  <si>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</si>
  <si>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</si>
  <si>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</si>
  <si>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</si>
  <si>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</si>
  <si>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</si>
  <si>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</si>
  <si>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</si>
  <si>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</si>
  <si>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</si>
  <si>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</si>
  <si>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</si>
  <si>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</si>
  <si>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</si>
  <si>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</si>
  <si>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</si>
  <si>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</si>
  <si>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</si>
  <si>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</si>
  <si>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</si>
  <si>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</si>
  <si>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</si>
  <si>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</si>
  <si>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</si>
  <si>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</si>
  <si>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</si>
  <si>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</si>
  <si>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</si>
  <si>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</si>
  <si>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</si>
  <si>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</si>
  <si>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</si>
  <si>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</si>
  <si>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</si>
  <si>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</si>
  <si>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</si>
  <si>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</si>
  <si>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</si>
  <si>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</si>
  <si>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</si>
  <si>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</si>
  <si>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</si>
  <si>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</si>
  <si>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</si>
  <si>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</si>
  <si>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</si>
  <si>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</si>
  <si>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</si>
  <si>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</si>
  <si>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</si>
  <si>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</si>
  <si>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</si>
  <si>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</si>
  <si>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</si>
  <si>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</si>
  <si>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</si>
  <si>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</si>
  <si>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</si>
  <si>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</si>
  <si>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</si>
  <si>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</si>
  <si>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</si>
  <si>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</si>
  <si>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</si>
  <si>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</si>
  <si>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</si>
  <si>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</si>
  <si>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</si>
  <si>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</si>
  <si>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</si>
  <si>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</si>
  <si>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</si>
  <si>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</si>
  <si>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</si>
  <si>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</si>
  <si>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</si>
  <si>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</si>
  <si>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</si>
  <si>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</si>
  <si>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</si>
  <si>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</si>
  <si>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</si>
  <si>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</si>
  <si>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</si>
  <si>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</si>
  <si>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</si>
  <si>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</si>
  <si>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</si>
  <si>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</si>
  <si>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</si>
  <si>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</si>
  <si>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</si>
  <si>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</si>
  <si>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</si>
  <si>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</si>
  <si>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</si>
  <si>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</si>
  <si>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</si>
  <si>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</si>
  <si>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</si>
  <si>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</si>
  <si>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</si>
  <si>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</si>
  <si>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</si>
  <si>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</si>
  <si>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</si>
  <si>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</si>
  <si>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</si>
  <si>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</si>
  <si>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</si>
  <si>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</si>
  <si>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</si>
  <si>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</si>
  <si>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</si>
  <si>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</si>
  <si>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</si>
  <si>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</si>
  <si>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</si>
  <si>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</si>
  <si>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</si>
  <si>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</si>
  <si>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</si>
  <si>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</si>
  <si>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</si>
  <si>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</si>
  <si>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</si>
  <si>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</si>
  <si>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</si>
  <si>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</si>
  <si>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</si>
  <si>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</si>
  <si>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</si>
  <si>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</si>
  <si>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</si>
  <si>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</si>
  <si>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</si>
  <si>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</si>
  <si>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</si>
  <si>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</si>
  <si>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</si>
  <si>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</si>
  <si>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</si>
  <si>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</si>
  <si>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</si>
  <si>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</si>
  <si>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</si>
  <si>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</si>
  <si>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</si>
  <si>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</si>
  <si>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</si>
  <si>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</si>
  <si>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</si>
  <si>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</si>
  <si>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</si>
  <si>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</si>
  <si>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</si>
  <si>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</si>
  <si>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</si>
  <si>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</si>
  <si>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</si>
  <si>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</si>
  <si>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</si>
  <si>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</si>
  <si>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</si>
  <si>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</si>
  <si>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</si>
  <si>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</si>
  <si>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</si>
  <si>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</si>
  <si>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</si>
  <si>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</si>
  <si>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</si>
  <si>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</si>
  <si>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</si>
  <si>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</si>
  <si>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</si>
  <si>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</si>
  <si>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</si>
  <si>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</si>
  <si>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</si>
  <si>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</si>
  <si>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</si>
  <si>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</si>
  <si>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</si>
  <si>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</si>
  <si>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</si>
  <si>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</si>
  <si>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</si>
  <si>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</si>
  <si>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</si>
  <si>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</si>
  <si>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</si>
  <si>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</si>
  <si>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</si>
  <si>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</si>
  <si>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</si>
  <si>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</si>
  <si>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</si>
  <si>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</si>
  <si>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</si>
  <si>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</si>
  <si>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</si>
  <si>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</si>
  <si>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</si>
  <si>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</si>
  <si>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</si>
  <si>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</si>
  <si>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</si>
  <si>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</si>
  <si>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</si>
  <si>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</si>
  <si>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</si>
  <si>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</si>
  <si>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</si>
  <si>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</si>
  <si>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</si>
  <si>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</si>
  <si>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</si>
  <si>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</si>
  <si>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</si>
  <si>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</si>
  <si>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</si>
  <si>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</si>
  <si>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</si>
  <si>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</si>
  <si>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</si>
  <si>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</si>
  <si>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</si>
  <si>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</si>
  <si>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</si>
  <si>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</si>
  <si>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</si>
  <si>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</si>
  <si>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</si>
  <si>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</si>
  <si>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</si>
  <si>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</si>
  <si>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</si>
  <si>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</si>
  <si>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</si>
  <si>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</si>
  <si>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</si>
  <si>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</si>
  <si>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</si>
  <si>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</si>
  <si>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</si>
  <si>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</si>
  <si>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</si>
  <si>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</si>
  <si>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</si>
  <si>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</si>
  <si>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</si>
  <si>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</si>
  <si>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</si>
  <si>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</si>
  <si>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</si>
  <si>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</si>
  <si>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</si>
  <si>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</si>
  <si>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</si>
  <si>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</si>
  <si>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</si>
  <si>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</si>
  <si>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</si>
  <si>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</si>
  <si>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</si>
  <si>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</si>
  <si>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</si>
  <si>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</si>
  <si>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</si>
  <si>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</si>
  <si>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</si>
  <si>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</si>
  <si>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</si>
  <si>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</si>
  <si>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</si>
  <si>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</si>
  <si>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</si>
  <si>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</si>
  <si>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</si>
  <si>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</si>
  <si>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</si>
  <si>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</si>
  <si>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</si>
  <si>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</si>
  <si>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</si>
  <si>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</si>
  <si>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</si>
  <si>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</si>
  <si>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</si>
  <si>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</si>
  <si>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</si>
  <si>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</si>
  <si>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</si>
  <si>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</si>
  <si>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</si>
  <si>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</si>
  <si>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</si>
  <si>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</si>
  <si>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</si>
  <si>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</si>
  <si>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</si>
  <si>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</si>
  <si>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</si>
  <si>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</si>
  <si>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</si>
  <si>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</si>
  <si>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</si>
  <si>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</si>
  <si>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</si>
  <si>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</si>
  <si>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</si>
  <si>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</si>
  <si>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</si>
  <si>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</si>
  <si>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</si>
  <si>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</si>
  <si>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</si>
  <si>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</si>
  <si>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</si>
  <si>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</si>
  <si>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</si>
  <si>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</si>
  <si>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</si>
  <si>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</si>
  <si>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</si>
  <si>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</si>
  <si>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</si>
  <si>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</si>
  <si>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</si>
  <si>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</si>
  <si>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</si>
  <si>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</si>
  <si>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</si>
  <si>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</si>
  <si>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</si>
  <si>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</si>
  <si>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</si>
  <si>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</si>
  <si>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</si>
  <si>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</si>
  <si>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</si>
  <si>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</si>
  <si>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</si>
  <si>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</si>
  <si>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</si>
  <si>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</si>
  <si>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</si>
  <si>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</si>
  <si>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</si>
  <si>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</si>
  <si>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</si>
  <si>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</si>
  <si>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</si>
  <si>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</si>
  <si>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</si>
  <si>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</si>
  <si>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</si>
  <si>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</si>
  <si>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</si>
  <si>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</si>
  <si>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</si>
  <si>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</si>
  <si>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</si>
  <si>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</si>
  <si>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</si>
  <si>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</si>
  <si>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</si>
  <si>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</si>
  <si>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</si>
  <si>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</si>
  <si>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</si>
  <si>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</si>
  <si>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</si>
  <si>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</si>
  <si>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</si>
  <si>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</si>
  <si>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</si>
  <si>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</si>
  <si>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</si>
  <si>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</si>
  <si>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</si>
  <si>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</si>
  <si>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</si>
  <si>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</si>
  <si>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</si>
  <si>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</si>
  <si>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</si>
  <si>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</si>
  <si>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</si>
  <si>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</si>
  <si>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</si>
  <si>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</si>
  <si>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</si>
  <si>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</si>
  <si>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</si>
  <si>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</si>
  <si>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</si>
  <si>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</si>
  <si>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</si>
  <si>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</si>
  <si>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</si>
  <si>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</si>
  <si>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</si>
  <si>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</si>
  <si>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</si>
  <si>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</si>
  <si>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</si>
  <si>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</si>
  <si>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</si>
  <si>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</si>
  <si>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</si>
  <si>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</si>
  <si>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</si>
  <si>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</si>
  <si>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</si>
  <si>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</si>
  <si>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</si>
  <si>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</si>
  <si>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</si>
  <si>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</si>
  <si>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</si>
  <si>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</si>
  <si>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</si>
  <si>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</si>
  <si>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</si>
  <si>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</si>
  <si>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</si>
  <si>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</si>
  <si>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</si>
  <si>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</si>
  <si>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</si>
  <si>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</si>
  <si>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</si>
  <si>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</si>
  <si>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</si>
  <si>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</si>
  <si>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</si>
  <si>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</si>
  <si>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</si>
  <si>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</si>
  <si>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</si>
  <si>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</si>
  <si>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</si>
  <si>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</si>
  <si>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</si>
  <si>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</si>
  <si>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</si>
  <si>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</si>
  <si>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</si>
  <si>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</si>
  <si>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</si>
  <si>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</si>
  <si>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</si>
  <si>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</si>
  <si>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</si>
  <si>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</si>
  <si>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</si>
  <si>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</si>
  <si>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</si>
  <si>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</si>
  <si>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</si>
  <si>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</si>
  <si>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</si>
  <si>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</si>
  <si>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</si>
  <si>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</si>
  <si>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</si>
  <si>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</si>
  <si>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</si>
  <si>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</si>
  <si>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</si>
  <si>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</si>
  <si>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</si>
  <si>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</si>
  <si>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</si>
  <si>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</si>
  <si>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</si>
  <si>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</si>
  <si>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</si>
  <si>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</si>
  <si>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</si>
  <si>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</si>
  <si>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</si>
  <si>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</si>
  <si>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</si>
  <si>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</si>
  <si>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</si>
  <si>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</si>
  <si>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</si>
  <si>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</si>
  <si>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</si>
  <si>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</si>
  <si>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</si>
  <si>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</si>
  <si>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</si>
  <si>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</si>
  <si>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</si>
  <si>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</si>
  <si>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</si>
  <si>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</si>
  <si>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</si>
  <si>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</si>
  <si>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</si>
  <si>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</si>
  <si>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</si>
  <si>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</si>
  <si>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</si>
  <si>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</si>
  <si>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</si>
  <si>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</si>
  <si>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</si>
  <si>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</si>
  <si>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</si>
  <si>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</si>
  <si>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</si>
  <si>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</si>
  <si>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</si>
  <si>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</si>
  <si>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</si>
  <si>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</si>
  <si>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</si>
  <si>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</si>
  <si>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</si>
  <si>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</si>
  <si>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</si>
  <si>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</si>
  <si>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</si>
  <si>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</si>
  <si>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</si>
  <si>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</si>
  <si>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</si>
  <si>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</si>
  <si>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</si>
  <si>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</si>
  <si>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</si>
  <si>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</si>
  <si>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</si>
  <si>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</si>
  <si>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</si>
  <si>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</si>
  <si>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</si>
  <si>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</si>
  <si>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</si>
  <si>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</si>
  <si>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</si>
  <si>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</si>
  <si>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</si>
  <si>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</si>
  <si>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</si>
  <si>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</si>
  <si>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</si>
  <si>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</si>
  <si>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</si>
  <si>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</si>
  <si>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</si>
  <si>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</si>
  <si>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</si>
  <si>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</si>
  <si>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</si>
  <si>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</si>
  <si>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</si>
  <si>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</si>
  <si>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</si>
  <si>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</si>
  <si>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</si>
  <si>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</si>
  <si>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</si>
  <si>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</si>
  <si>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</si>
  <si>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</si>
  <si>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</si>
  <si>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</si>
  <si>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</si>
  <si>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</si>
  <si>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</si>
  <si>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</si>
  <si>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</si>
  <si>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</si>
  <si>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</si>
  <si>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</si>
  <si>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</si>
  <si>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</si>
  <si>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</si>
  <si>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</si>
  <si>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</si>
  <si>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</si>
  <si>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</si>
  <si>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</si>
  <si>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</si>
  <si>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</si>
  <si>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</si>
  <si>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</si>
  <si>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</si>
  <si>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</si>
  <si>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</si>
  <si>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</si>
  <si>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</si>
  <si>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</si>
  <si>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</si>
  <si>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</si>
  <si>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</si>
  <si>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</si>
  <si>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</si>
  <si>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</si>
  <si>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</si>
  <si>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</si>
  <si>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</si>
  <si>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</si>
  <si>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</si>
  <si>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</si>
  <si>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</si>
  <si>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</si>
  <si>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</si>
  <si>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</si>
  <si>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</si>
  <si>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</si>
  <si>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</si>
  <si>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</si>
  <si>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</si>
  <si>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</si>
  <si>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</si>
  <si>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</si>
  <si>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</si>
  <si>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</si>
  <si>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</si>
  <si>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</si>
  <si>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</si>
  <si>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</si>
  <si>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</si>
  <si>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</si>
  <si>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</si>
  <si>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</si>
  <si>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</si>
  <si>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</si>
  <si>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</si>
  <si>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</si>
  <si>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</si>
  <si>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</si>
  <si>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</si>
  <si>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</si>
  <si>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</si>
  <si>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</si>
  <si>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</si>
  <si>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</si>
  <si>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</si>
  <si>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</si>
  <si>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</si>
  <si>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</si>
  <si>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</si>
  <si>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</si>
  <si>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</si>
  <si>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</si>
  <si>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</si>
  <si>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</si>
  <si>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</si>
  <si>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</si>
  <si>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</si>
  <si>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</si>
  <si>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</si>
  <si>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</si>
  <si>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</si>
  <si>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</si>
  <si>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</si>
  <si>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</si>
  <si>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</si>
  <si>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</si>
  <si>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</si>
  <si>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</si>
  <si>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</si>
  <si>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</si>
  <si>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</si>
  <si>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</si>
  <si>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</si>
  <si>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</si>
  <si>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</si>
  <si>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</si>
  <si>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</si>
  <si>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</si>
  <si>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</si>
  <si>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</si>
  <si>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</si>
  <si>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</si>
  <si>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</si>
  <si>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</si>
  <si>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</si>
  <si>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</si>
  <si>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</si>
  <si>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</si>
  <si>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</si>
  <si>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</si>
  <si>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</si>
  <si>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</si>
  <si>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</si>
  <si>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</si>
  <si>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</si>
  <si>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</si>
  <si>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</si>
  <si>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</si>
  <si>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</si>
  <si>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</si>
  <si>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</si>
  <si>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</si>
  <si>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</si>
  <si>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</si>
  <si>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</si>
  <si>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</si>
  <si>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</si>
  <si>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</si>
  <si>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</si>
  <si>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</si>
  <si>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</si>
  <si>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</si>
  <si>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</si>
  <si>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</si>
  <si>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</si>
  <si>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</si>
  <si>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</si>
  <si>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</si>
  <si>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</si>
  <si>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</si>
  <si>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</si>
  <si>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</si>
  <si>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</si>
  <si>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</si>
  <si>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</si>
  <si>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</si>
  <si>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</si>
  <si>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</si>
  <si>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</si>
  <si>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</si>
  <si>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</si>
  <si>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</si>
  <si>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</si>
  <si>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</si>
  <si>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</si>
  <si>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</si>
  <si>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</si>
  <si>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</si>
  <si>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</si>
  <si>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</si>
  <si>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</si>
  <si>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</si>
  <si>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</si>
  <si>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</si>
  <si>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</si>
  <si>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</si>
  <si>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</si>
  <si>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</si>
  <si>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</si>
  <si>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</si>
  <si>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</si>
  <si>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</si>
  <si>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</si>
  <si>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</si>
  <si>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</si>
  <si>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</si>
  <si>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</si>
  <si>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</si>
  <si>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</si>
  <si>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</si>
  <si>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</si>
  <si>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</si>
  <si>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</si>
  <si>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</si>
  <si>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</si>
  <si>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</si>
  <si>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</si>
  <si>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</si>
  <si>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</si>
  <si>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</si>
  <si>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</si>
  <si>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</si>
  <si>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</si>
  <si>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</si>
  <si>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</si>
  <si>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</si>
  <si>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</si>
  <si>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</si>
  <si>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</si>
  <si>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</si>
  <si>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</si>
  <si>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</si>
  <si>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</si>
  <si>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</si>
  <si>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</si>
  <si>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</si>
  <si>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</si>
  <si>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</si>
  <si>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</si>
  <si>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</si>
  <si>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</si>
  <si>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</si>
  <si>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</si>
  <si>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</si>
  <si>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</si>
  <si>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</si>
  <si>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</si>
  <si>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</si>
  <si>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</si>
  <si>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</si>
  <si>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</si>
  <si>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</si>
  <si>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</si>
  <si>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</si>
  <si>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</si>
  <si>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</si>
  <si>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</si>
  <si>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</si>
  <si>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</si>
  <si>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</si>
  <si>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</si>
  <si>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</si>
  <si>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</si>
  <si>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</si>
  <si>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</si>
  <si>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</si>
  <si>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</si>
  <si>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</si>
  <si>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</si>
  <si>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</si>
  <si>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</si>
  <si>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</si>
  <si>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</si>
  <si>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</si>
  <si>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</si>
  <si>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</si>
  <si>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</si>
  <si>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</si>
  <si>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</si>
  <si>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</si>
  <si>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</si>
  <si>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</si>
  <si>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</si>
  <si>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</si>
  <si>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</si>
  <si>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</si>
  <si>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</si>
  <si>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</si>
  <si>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</si>
  <si>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</si>
  <si>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</si>
  <si>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</si>
  <si>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</si>
  <si>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</si>
  <si>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</si>
  <si>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</si>
  <si>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</si>
  <si>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</si>
  <si>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</si>
  <si>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</si>
  <si>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</si>
  <si>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</si>
  <si>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</si>
  <si>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</si>
  <si>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</si>
  <si>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</si>
  <si>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</si>
  <si>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</si>
  <si>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</si>
  <si>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</si>
  <si>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</si>
  <si>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</si>
  <si>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</si>
  <si>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</si>
  <si>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</si>
  <si>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</si>
  <si>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</si>
  <si>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</si>
  <si>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</si>
  <si>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</si>
  <si>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</si>
  <si>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</si>
  <si>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</si>
  <si>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</si>
  <si>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</si>
  <si>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</si>
  <si>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</si>
  <si>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</si>
  <si>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</si>
  <si>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</si>
  <si>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</si>
  <si>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</si>
  <si>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</si>
  <si>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</si>
  <si>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</si>
  <si>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</si>
  <si>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</si>
  <si>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</si>
  <si>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</si>
  <si>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</si>
  <si>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</si>
  <si>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</si>
  <si>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</si>
  <si>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</si>
  <si>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</si>
  <si>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</si>
  <si>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</si>
  <si>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</si>
  <si>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</si>
  <si>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</si>
  <si>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</si>
  <si>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</si>
  <si>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</si>
  <si>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</si>
  <si>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</si>
  <si>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</si>
  <si>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</si>
  <si>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</si>
  <si>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</si>
  <si>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</si>
  <si>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</si>
  <si>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</si>
  <si>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</si>
  <si>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</si>
  <si>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</si>
  <si>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</si>
  <si>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</si>
  <si>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</si>
  <si>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</si>
  <si>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</si>
  <si>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</si>
  <si>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</si>
  <si>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</si>
  <si>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</si>
  <si>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</si>
  <si>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</si>
  <si>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</si>
  <si>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</si>
  <si>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</si>
  <si>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</si>
  <si>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</si>
  <si>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</si>
  <si>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</si>
  <si>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</si>
  <si>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</si>
  <si>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</si>
  <si>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</si>
  <si>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</si>
  <si>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</si>
  <si>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</si>
  <si>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</si>
  <si>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</si>
  <si>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</si>
  <si>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</si>
  <si>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</si>
  <si>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</si>
  <si>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</si>
  <si>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</si>
  <si>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</si>
  <si>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</si>
  <si>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</si>
  <si>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</si>
  <si>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</si>
  <si>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</si>
  <si>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</si>
  <si>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</si>
  <si>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</si>
  <si>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</si>
  <si>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</si>
  <si>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</si>
  <si>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</si>
  <si>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</si>
  <si>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</si>
  <si>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</si>
  <si>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</si>
  <si>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</si>
  <si>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</si>
  <si>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</si>
  <si>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</si>
  <si>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</si>
  <si>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</si>
  <si>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</si>
  <si>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</si>
  <si>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</si>
  <si>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</si>
  <si>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</si>
  <si>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</si>
  <si>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</si>
  <si>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</si>
  <si>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</si>
  <si>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</si>
  <si>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</si>
  <si>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</si>
  <si>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</si>
  <si>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</si>
  <si>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</si>
  <si>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</si>
  <si>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</si>
  <si>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</si>
  <si>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</si>
  <si>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</si>
  <si>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</si>
  <si>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</si>
  <si>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</si>
  <si>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</si>
  <si>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</si>
  <si>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</si>
  <si>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</si>
  <si>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</si>
  <si>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</si>
  <si>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</si>
  <si>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</si>
  <si>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</si>
  <si>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</si>
  <si>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</si>
  <si>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</si>
  <si>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</si>
  <si>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</si>
  <si>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</si>
  <si>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</si>
  <si>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</si>
  <si>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</si>
  <si>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</si>
  <si>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</si>
  <si>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</si>
  <si>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</si>
  <si>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</si>
  <si>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</si>
  <si>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</si>
  <si>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</si>
  <si>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</si>
  <si>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</si>
  <si>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</si>
  <si>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</si>
  <si>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</si>
  <si>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</si>
  <si>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</si>
  <si>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</si>
  <si>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</si>
  <si>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</si>
  <si>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</si>
  <si>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</si>
  <si>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</si>
  <si>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</si>
  <si>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</si>
  <si>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</si>
  <si>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</si>
  <si>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</si>
  <si>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</si>
  <si>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</si>
  <si>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</si>
  <si>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</si>
  <si>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</si>
  <si>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</si>
  <si>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</si>
  <si>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</si>
  <si>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</si>
  <si>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</si>
  <si>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</si>
  <si>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</si>
  <si>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</si>
  <si>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</si>
  <si>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</si>
  <si>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</si>
  <si>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</si>
  <si>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</si>
  <si>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</si>
  <si>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</si>
  <si>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</si>
  <si>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</si>
  <si>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</si>
  <si>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</si>
  <si>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</si>
  <si>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</si>
  <si>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</si>
  <si>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</si>
  <si>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</si>
  <si>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</si>
  <si>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</si>
  <si>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</si>
  <si>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</si>
  <si>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</si>
  <si>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</si>
  <si>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</si>
  <si>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</si>
  <si>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</si>
  <si>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</si>
  <si>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</si>
  <si>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</si>
  <si>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</si>
  <si>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</si>
  <si>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</si>
  <si>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</si>
  <si>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</si>
  <si>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</si>
  <si>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</si>
  <si>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</si>
  <si>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</si>
  <si>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</si>
  <si>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</si>
  <si>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</si>
  <si>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</si>
  <si>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</si>
  <si>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</si>
  <si>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</si>
  <si>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</si>
  <si>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</si>
  <si>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</si>
  <si>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</si>
  <si>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</si>
  <si>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</si>
  <si>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</si>
  <si>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</si>
  <si>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</si>
  <si>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</si>
  <si>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</si>
  <si>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</si>
  <si>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</si>
  <si>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</si>
  <si>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</si>
  <si>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</si>
  <si>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</si>
  <si>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</si>
  <si>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</si>
  <si>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</si>
  <si>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</si>
  <si>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</si>
  <si>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</si>
  <si>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</si>
  <si>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</si>
  <si>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</si>
  <si>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</si>
  <si>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</si>
  <si>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</si>
  <si>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</si>
  <si>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</si>
  <si>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</si>
  <si>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</si>
  <si>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</si>
  <si>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</si>
  <si>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</si>
  <si>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</si>
  <si>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</si>
  <si>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</si>
  <si>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</si>
  <si>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</si>
  <si>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</si>
  <si>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</si>
  <si>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</si>
  <si>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</si>
  <si>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</si>
  <si>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</si>
  <si>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</si>
  <si>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</si>
  <si>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</si>
  <si>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</si>
  <si>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</si>
  <si>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</si>
  <si>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</si>
  <si>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</si>
  <si>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</si>
  <si>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</si>
  <si>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</si>
  <si>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</si>
  <si>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</si>
  <si>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</si>
  <si>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</si>
  <si>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</si>
  <si>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</si>
  <si>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</si>
  <si>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</si>
  <si>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</si>
  <si>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</si>
  <si>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</si>
  <si>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</si>
  <si>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</si>
  <si>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</si>
  <si>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</si>
  <si>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</si>
  <si>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</si>
  <si>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</si>
  <si>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</si>
  <si>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</si>
  <si>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</si>
  <si>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</si>
  <si>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</si>
  <si>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</si>
  <si>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</si>
  <si>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</si>
  <si>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</si>
  <si>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</si>
  <si>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</si>
  <si>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</si>
  <si>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</si>
  <si>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</si>
  <si>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</si>
  <si>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</si>
  <si>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</si>
  <si>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</si>
  <si>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</si>
  <si>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</si>
  <si>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</si>
  <si>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</si>
  <si>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</si>
  <si>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</si>
  <si>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</si>
  <si>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</si>
  <si>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</si>
  <si>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</si>
  <si>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</si>
  <si>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</si>
  <si>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</si>
  <si>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</si>
  <si>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</si>
  <si>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</si>
  <si>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</si>
  <si>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</si>
  <si>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</si>
  <si>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</si>
  <si>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</si>
  <si>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</si>
  <si>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</si>
  <si>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</si>
  <si>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</si>
  <si>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</si>
  <si>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</si>
  <si>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</si>
  <si>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</si>
  <si>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</si>
  <si>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</si>
  <si>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</si>
  <si>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</si>
  <si>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</si>
  <si>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</si>
  <si>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</si>
  <si>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</si>
  <si>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</si>
  <si>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</si>
  <si>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</si>
  <si>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</si>
  <si>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</si>
  <si>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</si>
  <si>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</si>
  <si>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</si>
  <si>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</si>
  <si>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</si>
  <si>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</si>
  <si>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</si>
  <si>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</si>
  <si>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</si>
  <si>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</si>
  <si>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</si>
  <si>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</si>
  <si>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</si>
  <si>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</si>
  <si>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</si>
  <si>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</si>
  <si>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</si>
  <si>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</si>
  <si>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</si>
  <si>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</si>
  <si>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</si>
  <si>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</si>
  <si>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</si>
  <si>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</si>
  <si>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</si>
  <si>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</si>
  <si>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</si>
  <si>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</si>
  <si>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</si>
  <si>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</si>
  <si>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</si>
  <si>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</si>
  <si>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</si>
  <si>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</si>
  <si>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</si>
  <si>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</si>
  <si>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</si>
  <si>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</si>
  <si>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</si>
  <si>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</si>
  <si>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</si>
  <si>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</si>
  <si>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</si>
  <si>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</si>
  <si>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</si>
  <si>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</si>
  <si>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</si>
  <si>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</si>
  <si>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</si>
  <si>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</si>
  <si>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</si>
  <si>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</si>
  <si>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</si>
  <si>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</si>
  <si>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</si>
  <si>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</si>
  <si>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</si>
  <si>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</si>
  <si>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</si>
  <si>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</si>
  <si>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</si>
  <si>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</si>
  <si>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</si>
  <si>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</si>
  <si>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</si>
  <si>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</si>
  <si>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</si>
  <si>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</si>
  <si>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</si>
  <si>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</si>
  <si>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</si>
  <si>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</si>
  <si>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</si>
  <si>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</si>
  <si>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</si>
  <si>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</si>
  <si>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</si>
  <si>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</si>
  <si>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</si>
  <si>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</si>
  <si>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</si>
  <si>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</si>
  <si>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</si>
  <si>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</si>
  <si>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</si>
  <si>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</si>
  <si>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</si>
  <si>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</si>
  <si>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</si>
  <si>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</si>
  <si>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</si>
  <si>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</si>
  <si>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</si>
  <si>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</si>
  <si>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</si>
  <si>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</si>
  <si>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</si>
  <si>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</si>
  <si>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</si>
  <si>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</si>
  <si>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</si>
  <si>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</si>
  <si>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</si>
  <si>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</si>
  <si>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</si>
  <si>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</si>
  <si>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</si>
  <si>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</si>
  <si>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</si>
  <si>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</si>
  <si>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</si>
  <si>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</si>
  <si>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</si>
  <si>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</si>
  <si>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</si>
  <si>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</si>
  <si>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</si>
  <si>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</si>
  <si>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</si>
  <si>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</si>
  <si>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</si>
  <si>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</si>
  <si>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</si>
  <si>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</si>
  <si>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</si>
  <si>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</si>
  <si>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</si>
  <si>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</si>
  <si>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</si>
  <si>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</si>
  <si>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</si>
  <si>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</si>
  <si>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</si>
  <si>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</si>
  <si>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</si>
  <si>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</si>
  <si>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</si>
  <si>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</si>
  <si>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</si>
  <si>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</si>
  <si>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</si>
  <si>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</si>
  <si>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</si>
  <si>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</si>
  <si>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</si>
  <si>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</si>
  <si>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</si>
  <si>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</si>
  <si>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</si>
  <si>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</si>
  <si>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</si>
  <si>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</si>
  <si>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</si>
  <si>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</si>
  <si>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</si>
  <si>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</si>
  <si>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</si>
  <si>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</si>
  <si>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</si>
  <si>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</si>
  <si>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</si>
  <si>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</si>
  <si>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</si>
  <si>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</si>
  <si>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</si>
  <si>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</si>
  <si>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</si>
  <si>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</si>
  <si>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</si>
  <si>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</si>
  <si>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</si>
  <si>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</si>
  <si>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</si>
  <si>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</si>
  <si>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</si>
  <si>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</si>
  <si>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</si>
  <si>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</si>
  <si>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</si>
  <si>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</si>
  <si>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</si>
  <si>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</si>
  <si>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</si>
  <si>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</si>
  <si>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</si>
  <si>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</si>
  <si>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</si>
  <si>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</si>
  <si>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</si>
  <si>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</si>
  <si>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</si>
  <si>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</si>
  <si>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</si>
  <si>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</si>
  <si>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</si>
  <si>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</si>
  <si>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</si>
  <si>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</si>
  <si>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</si>
  <si>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</si>
  <si>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</si>
  <si>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</si>
  <si>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</si>
  <si>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</si>
  <si>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</si>
  <si>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</si>
  <si>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</si>
  <si>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</si>
  <si>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</si>
  <si>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</si>
  <si>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</si>
  <si>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</si>
  <si>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</si>
  <si>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</si>
  <si>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</si>
  <si>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</si>
  <si>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</si>
  <si>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</si>
  <si>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</si>
  <si>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</si>
  <si>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</si>
  <si>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</si>
  <si>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</si>
  <si>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</si>
  <si>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</si>
  <si>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</si>
  <si>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</si>
  <si>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</si>
  <si>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</si>
  <si>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</si>
  <si>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</si>
  <si>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</si>
  <si>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</si>
  <si>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</si>
  <si>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</si>
  <si>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</si>
  <si>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</si>
  <si>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</si>
  <si>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</si>
  <si>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</si>
  <si>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</si>
  <si>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</si>
  <si>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</si>
  <si>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</si>
  <si>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</si>
  <si>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</si>
  <si>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</si>
  <si>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</si>
  <si>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</si>
  <si>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</si>
  <si>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</si>
  <si>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</si>
  <si>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</si>
  <si>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</si>
  <si>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</si>
  <si>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</si>
  <si>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</si>
  <si>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</si>
  <si>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</si>
  <si>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</si>
  <si>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</si>
  <si>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</si>
  <si>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</si>
  <si>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</si>
  <si>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</si>
  <si>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</si>
  <si>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</si>
  <si>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</si>
  <si>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</si>
  <si>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</si>
  <si>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</si>
  <si>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</si>
  <si>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</si>
  <si>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</si>
  <si>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</si>
  <si>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</si>
  <si>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</si>
  <si>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</si>
  <si>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</si>
  <si>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</si>
  <si>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</si>
  <si>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</si>
  <si>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</si>
  <si>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</si>
  <si>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</si>
  <si>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</si>
  <si>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</si>
  <si>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</si>
  <si>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</si>
  <si>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</si>
  <si>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</si>
  <si>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</si>
  <si>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</si>
  <si>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</si>
  <si>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</si>
  <si>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</si>
  <si>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</si>
  <si>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</si>
  <si>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</si>
  <si>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</si>
  <si>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</si>
  <si>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</si>
  <si>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</si>
  <si>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</si>
  <si>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</si>
  <si>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</si>
  <si>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</si>
  <si>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</si>
  <si>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</si>
  <si>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</si>
  <si>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</si>
  <si>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</si>
  <si>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</si>
  <si>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</si>
  <si>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</si>
  <si>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</si>
  <si>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</si>
  <si>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</si>
  <si>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</si>
  <si>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</si>
  <si>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</si>
  <si>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</si>
  <si>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</si>
  <si>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</si>
  <si>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</si>
  <si>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</si>
  <si>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</si>
  <si>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</si>
  <si>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</si>
  <si>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</si>
  <si>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</si>
  <si>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</si>
  <si>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</si>
  <si>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</si>
  <si>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</si>
  <si>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</si>
  <si>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</si>
  <si>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</si>
  <si>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</si>
  <si>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</si>
  <si>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</si>
  <si>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</si>
  <si>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</si>
  <si>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</si>
  <si>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</si>
  <si>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</si>
  <si>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</si>
  <si>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</si>
  <si>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</si>
  <si>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</si>
  <si>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</si>
  <si>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</si>
  <si>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</si>
  <si>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</si>
  <si>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</si>
  <si>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</si>
  <si>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</si>
  <si>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</si>
  <si>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</si>
  <si>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</si>
  <si>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</si>
  <si>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</si>
  <si>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</si>
  <si>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</si>
  <si>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</si>
  <si>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</si>
  <si>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</si>
  <si>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</si>
  <si>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</si>
  <si>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</si>
  <si>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</si>
  <si>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</si>
  <si>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</si>
  <si>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</si>
  <si>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</si>
  <si>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</si>
  <si>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</si>
  <si>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</si>
  <si>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</si>
  <si>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</si>
  <si>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</si>
  <si>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</si>
  <si>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</si>
  <si>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</si>
  <si>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</si>
  <si>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</si>
  <si>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</si>
  <si>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</si>
  <si>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</si>
  <si>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</si>
  <si>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</si>
  <si>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</si>
  <si>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</si>
  <si>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</si>
  <si>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</si>
  <si>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</si>
  <si>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</si>
  <si>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</si>
  <si>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</si>
  <si>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</si>
  <si>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</si>
  <si>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</si>
  <si>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</si>
  <si>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</si>
  <si>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</si>
  <si>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</si>
  <si>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</si>
  <si>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</si>
  <si>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</si>
  <si>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</si>
  <si>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</si>
  <si>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</si>
  <si>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</si>
  <si>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</si>
  <si>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</si>
  <si>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</si>
  <si>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</si>
  <si>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</si>
  <si>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</si>
  <si>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</si>
  <si>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</si>
  <si>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</si>
  <si>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</si>
  <si>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</si>
  <si>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</si>
  <si>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</si>
  <si>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</si>
  <si>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</si>
  <si>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</si>
  <si>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</si>
  <si>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</si>
  <si>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</si>
  <si>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</si>
  <si>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</si>
  <si>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</si>
  <si>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</si>
  <si>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</si>
  <si>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</si>
  <si>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</si>
  <si>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</si>
  <si>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</si>
  <si>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</si>
  <si>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</si>
  <si>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</si>
  <si>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</si>
  <si>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</si>
  <si>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</si>
  <si>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</si>
  <si>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</si>
  <si>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</si>
  <si>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</si>
  <si>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</si>
  <si>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</si>
  <si>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</si>
  <si>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</si>
  <si>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</si>
  <si>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</si>
  <si>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</si>
  <si>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</si>
  <si>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</si>
  <si>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</si>
  <si>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</si>
  <si>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</si>
  <si>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</si>
  <si>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</si>
  <si>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</si>
  <si>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</si>
  <si>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</si>
  <si>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</si>
  <si>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</si>
  <si>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</si>
  <si>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</si>
  <si>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</si>
  <si>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</si>
  <si>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</si>
  <si>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</si>
  <si>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</si>
  <si>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</si>
  <si>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</si>
  <si>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</si>
  <si>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</si>
  <si>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</si>
  <si>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</si>
  <si>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</si>
  <si>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</si>
  <si>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</si>
  <si>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</si>
  <si>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</si>
  <si>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</si>
  <si>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</si>
  <si>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</si>
  <si>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</si>
  <si>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</si>
  <si>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</si>
  <si>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</si>
  <si>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</si>
  <si>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</si>
  <si>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</si>
  <si>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</si>
  <si>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</si>
  <si>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</si>
  <si>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</si>
  <si>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</si>
  <si>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</si>
  <si>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</si>
  <si>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</si>
  <si>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</si>
  <si>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</si>
  <si>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</si>
  <si>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</si>
  <si>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</si>
  <si>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</si>
  <si>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</si>
  <si>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</si>
  <si>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</si>
  <si>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</si>
  <si>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</si>
  <si>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</si>
  <si>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</si>
  <si>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</si>
  <si>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</si>
  <si>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</si>
  <si>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</si>
  <si>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</si>
  <si>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</si>
  <si>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</si>
  <si>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</si>
  <si>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</si>
  <si>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</si>
  <si>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</si>
  <si>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</si>
  <si>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</si>
  <si>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</si>
  <si>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</si>
  <si>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</si>
  <si>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</si>
  <si>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</si>
  <si>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</si>
  <si>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</si>
  <si>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</si>
  <si>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</si>
  <si>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</si>
  <si>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</si>
  <si>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</si>
  <si>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</si>
  <si>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</si>
  <si>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</si>
  <si>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</si>
  <si>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</si>
  <si>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</si>
  <si>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</si>
  <si>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</si>
  <si>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</si>
  <si>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</si>
  <si>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</si>
  <si>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</si>
  <si>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</si>
  <si>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</si>
  <si>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</si>
  <si>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</si>
  <si>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</si>
  <si>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</si>
  <si>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</si>
  <si>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</si>
  <si>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</si>
  <si>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</si>
  <si>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</si>
  <si>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</si>
  <si>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</si>
  <si>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</si>
  <si>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</si>
  <si>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</si>
  <si>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</si>
  <si>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</si>
  <si>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</si>
  <si>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</si>
  <si>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</si>
  <si>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</si>
  <si>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</si>
  <si>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</si>
  <si>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</si>
  <si>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</si>
  <si>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</si>
  <si>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</si>
  <si>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</si>
  <si>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</si>
  <si>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</si>
  <si>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</si>
  <si>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</si>
  <si>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</si>
  <si>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</si>
  <si>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</si>
  <si>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</si>
  <si>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</si>
  <si>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</si>
  <si>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</si>
  <si>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</si>
  <si>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</si>
  <si>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</si>
  <si>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</si>
  <si>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</si>
  <si>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</si>
  <si>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</si>
  <si>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</si>
  <si>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</si>
  <si>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</si>
  <si>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</si>
  <si>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</si>
  <si>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</si>
  <si>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</si>
  <si>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</si>
  <si>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</si>
  <si>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</si>
  <si>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</si>
  <si>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</si>
  <si>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</si>
  <si>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</si>
  <si>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</si>
  <si>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</si>
  <si>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</si>
  <si>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</si>
  <si>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</si>
  <si>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</si>
  <si>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</si>
  <si>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</si>
  <si>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</si>
  <si>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</si>
  <si>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</si>
  <si>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</si>
  <si>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</si>
  <si>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</si>
  <si>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</si>
  <si>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</si>
  <si>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</si>
  <si>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</si>
  <si>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</si>
  <si>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</si>
  <si>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</si>
  <si>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</si>
  <si>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</si>
  <si>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</si>
  <si>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</si>
  <si>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</si>
  <si>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</si>
  <si>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</si>
  <si>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</si>
  <si>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</si>
  <si>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</si>
  <si>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</si>
  <si>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</si>
  <si>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</si>
  <si>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</si>
  <si>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</si>
  <si>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</si>
  <si>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</si>
  <si>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</si>
  <si>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</si>
  <si>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</si>
  <si>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</si>
  <si>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</si>
  <si>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</si>
  <si>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</si>
  <si>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</si>
  <si>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</si>
  <si>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</si>
  <si>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</si>
  <si>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</si>
  <si>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</si>
  <si>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</si>
  <si>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</si>
  <si>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</si>
  <si>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</si>
  <si>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</si>
  <si>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</si>
  <si>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</si>
  <si>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</si>
  <si>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</si>
  <si>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</si>
  <si>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</si>
  <si>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</si>
  <si>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</si>
  <si>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</si>
  <si>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</si>
  <si>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</si>
  <si>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</si>
  <si>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</si>
  <si>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</si>
  <si>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</si>
  <si>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</si>
  <si>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</si>
  <si>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</si>
  <si>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</si>
  <si>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</si>
  <si>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</si>
  <si>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</si>
  <si>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</si>
  <si>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</si>
  <si>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</si>
  <si>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</si>
  <si>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</si>
  <si>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</si>
  <si>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</si>
  <si>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</si>
  <si>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</si>
  <si>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</si>
  <si>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</si>
  <si>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</si>
  <si>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</si>
  <si>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</si>
  <si>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</si>
  <si>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</si>
  <si>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</si>
  <si>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</si>
  <si>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</si>
  <si>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</si>
  <si>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</si>
  <si>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</si>
  <si>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</si>
  <si>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</si>
  <si>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</si>
  <si>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</si>
  <si>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</si>
  <si>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</si>
  <si>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</si>
  <si>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</si>
  <si>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</si>
  <si>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</si>
  <si>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</si>
  <si>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</si>
  <si>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</si>
  <si>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</si>
  <si>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</si>
  <si>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</si>
  <si>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</si>
  <si>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</si>
  <si>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</si>
  <si>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</si>
  <si>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</si>
  <si>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</si>
  <si>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</si>
  <si>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</si>
  <si>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</si>
  <si>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</si>
  <si>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</si>
  <si>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</si>
  <si>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</si>
  <si>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</si>
  <si>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</si>
  <si>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</si>
  <si>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</si>
  <si>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</si>
  <si>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</si>
  <si>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</si>
  <si>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</si>
  <si>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</si>
  <si>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</si>
  <si>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</si>
  <si>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</si>
  <si>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</si>
  <si>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</si>
  <si>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</si>
  <si>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</si>
  <si>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</si>
  <si>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</si>
  <si>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</si>
  <si>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</si>
  <si>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</si>
  <si>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</si>
  <si>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</si>
  <si>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</si>
  <si>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</si>
  <si>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</si>
  <si>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</si>
  <si>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</si>
  <si>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</si>
  <si>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</si>
  <si>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</si>
  <si>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</si>
  <si>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</si>
  <si>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</si>
  <si>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</si>
  <si>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</si>
  <si>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</si>
  <si>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</si>
  <si>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</si>
  <si>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</si>
  <si>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</si>
  <si>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</si>
  <si>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</si>
  <si>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</si>
  <si>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</si>
  <si>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</si>
  <si>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</si>
  <si>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</si>
  <si>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</si>
  <si>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</si>
  <si>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</si>
  <si>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</si>
  <si>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</si>
  <si>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</si>
  <si>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</si>
  <si>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</si>
  <si>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</si>
  <si>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</si>
  <si>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</si>
  <si>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</si>
  <si>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</si>
  <si>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</si>
  <si>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</si>
  <si>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</si>
  <si>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</si>
  <si>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</si>
  <si>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</si>
  <si>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</si>
  <si>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</si>
  <si>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</si>
  <si>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</si>
  <si>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</si>
  <si>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</si>
  <si>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</si>
  <si>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</si>
  <si>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</si>
  <si>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</si>
  <si>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</si>
  <si>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</si>
  <si>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</si>
  <si>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</si>
  <si>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</si>
  <si>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</si>
  <si>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</si>
  <si>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</si>
  <si>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</si>
  <si>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</si>
  <si>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</si>
  <si>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</si>
  <si>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</si>
  <si>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</si>
  <si>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</si>
  <si>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</si>
  <si>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</si>
  <si>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</si>
  <si>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</si>
  <si>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</si>
  <si>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</si>
  <si>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</si>
  <si>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</si>
  <si>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</si>
  <si>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</si>
  <si>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</si>
  <si>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</si>
  <si>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</si>
  <si>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</si>
  <si>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</si>
  <si>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</si>
  <si>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</si>
  <si>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</si>
  <si>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</si>
  <si>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</si>
  <si>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</si>
  <si>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</si>
  <si>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</si>
  <si>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</si>
  <si>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</si>
  <si>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</si>
  <si>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</si>
  <si>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</si>
  <si>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</si>
  <si>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</si>
  <si>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</si>
  <si>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</si>
  <si>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</si>
  <si>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</si>
  <si>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</si>
  <si>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</si>
  <si>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</si>
  <si>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</si>
  <si>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</si>
  <si>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</si>
  <si>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</si>
  <si>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</si>
  <si>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</si>
  <si>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</si>
  <si>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</si>
  <si>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</si>
  <si>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</si>
  <si>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</si>
  <si>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</si>
  <si>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</si>
  <si>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</si>
  <si>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</si>
  <si>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</si>
  <si>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</si>
  <si>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</si>
  <si>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</si>
  <si>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</si>
  <si>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</si>
  <si>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</si>
  <si>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</si>
  <si>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</si>
  <si>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</si>
  <si>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</si>
  <si>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</si>
  <si>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</si>
  <si>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</si>
  <si>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</si>
  <si>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</si>
  <si>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</si>
  <si>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</si>
  <si>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</si>
  <si>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</si>
  <si>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</si>
  <si>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</si>
  <si>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</si>
  <si>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</si>
  <si>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</si>
  <si>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</si>
  <si>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</si>
  <si>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</si>
  <si>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</si>
  <si>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</si>
  <si>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</si>
  <si>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</si>
  <si>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</si>
  <si>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</si>
  <si>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</si>
  <si>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</si>
  <si>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</si>
  <si>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</si>
  <si>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</si>
  <si>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</si>
  <si>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</si>
  <si>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</si>
  <si>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</si>
  <si>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</si>
  <si>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</si>
  <si>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</si>
  <si>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</si>
  <si>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</si>
  <si>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</si>
  <si>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</si>
  <si>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</si>
  <si>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</si>
  <si>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</si>
  <si>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</si>
  <si>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</si>
  <si>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</si>
  <si>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</si>
  <si>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</si>
  <si>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</si>
  <si>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</si>
  <si>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</si>
  <si>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</si>
  <si>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</si>
  <si>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</si>
  <si>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</si>
  <si>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</si>
  <si>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</si>
  <si>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</si>
  <si>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</si>
  <si>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</si>
  <si>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</si>
  <si>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</si>
  <si>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</si>
  <si>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</si>
  <si>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</si>
  <si>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</si>
  <si>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</si>
  <si>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</si>
  <si>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</si>
  <si>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</si>
  <si>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</si>
  <si>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</si>
  <si>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</si>
  <si>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</si>
  <si>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</si>
  <si>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</si>
  <si>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</si>
  <si>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</si>
  <si>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</si>
  <si>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</si>
  <si>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</si>
  <si>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</si>
  <si>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</si>
  <si>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</si>
  <si>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</si>
  <si>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</si>
  <si>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</si>
  <si>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</si>
  <si>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</si>
  <si>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</si>
  <si>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</si>
  <si>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</si>
  <si>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</si>
  <si>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</si>
  <si>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</si>
  <si>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</si>
  <si>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</si>
  <si>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</si>
  <si>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</si>
  <si>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</si>
  <si>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</si>
  <si>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</si>
  <si>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</si>
  <si>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</si>
  <si>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</si>
  <si>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</si>
  <si>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</si>
  <si>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</si>
  <si>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</si>
  <si>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</si>
  <si>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</si>
  <si>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</si>
  <si>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</si>
  <si>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</si>
  <si>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</si>
  <si>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</si>
  <si>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</si>
  <si>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</si>
  <si>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</si>
  <si>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</si>
  <si>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</si>
  <si>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</si>
  <si>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</si>
  <si>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</si>
  <si>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</si>
  <si>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</si>
  <si>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</si>
  <si>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</si>
  <si>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</si>
  <si>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</si>
  <si>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</si>
  <si>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</si>
  <si>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</si>
  <si>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</si>
  <si>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</si>
  <si>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</si>
  <si>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</si>
  <si>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</si>
  <si>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</si>
  <si>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</si>
  <si>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</si>
  <si>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</si>
  <si>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</si>
  <si>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</si>
  <si>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</si>
  <si>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</si>
  <si>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</si>
  <si>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</si>
  <si>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</si>
  <si>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</si>
  <si>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</si>
  <si>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</si>
  <si>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</si>
  <si>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</si>
  <si>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</si>
  <si>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</si>
  <si>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</si>
  <si>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</si>
  <si>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</si>
  <si>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</si>
  <si>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</si>
  <si>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</si>
  <si>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</si>
  <si>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</si>
  <si>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</si>
  <si>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</si>
  <si>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</si>
  <si>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</si>
  <si>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</si>
  <si>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</si>
  <si>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</si>
  <si>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</si>
  <si>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</si>
  <si>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</si>
  <si>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</si>
  <si>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</si>
  <si>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</si>
  <si>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</si>
  <si>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</si>
  <si>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</si>
  <si>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</si>
  <si>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</si>
  <si>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</si>
  <si>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</si>
  <si>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</si>
  <si>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</si>
  <si>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</si>
  <si>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</si>
  <si>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</si>
  <si>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</si>
  <si>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</si>
  <si>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</si>
  <si>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</si>
  <si>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</si>
  <si>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</si>
  <si>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</si>
  <si>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</si>
  <si>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</si>
  <si>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</si>
  <si>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</si>
  <si>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</si>
  <si>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</si>
  <si>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</si>
  <si>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</si>
  <si>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</si>
  <si>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</si>
  <si>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</si>
  <si>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</si>
  <si>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</si>
  <si>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</si>
  <si>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</si>
  <si>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</si>
  <si>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</si>
  <si>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</si>
  <si>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</si>
  <si>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</si>
  <si>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</si>
  <si>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</si>
  <si>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</si>
  <si>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</si>
  <si>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</si>
  <si>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</si>
  <si>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</si>
  <si>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</si>
  <si>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</si>
  <si>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</si>
  <si>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</si>
  <si>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</si>
  <si>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</si>
  <si>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</si>
  <si>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</si>
  <si>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</si>
  <si>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</si>
  <si>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</si>
  <si>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</si>
  <si>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</si>
  <si>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</si>
  <si>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</si>
  <si>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</si>
  <si>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</si>
  <si>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</si>
  <si>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</si>
  <si>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</si>
  <si>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</si>
  <si>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</si>
  <si>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</si>
  <si>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</si>
  <si>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</si>
  <si>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</si>
  <si>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</si>
  <si>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</si>
  <si>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</si>
  <si>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</si>
  <si>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</si>
  <si>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</si>
  <si>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</si>
  <si>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</si>
  <si>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</si>
  <si>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</si>
  <si>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</si>
  <si>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</si>
  <si>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</si>
  <si>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</si>
  <si>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</si>
  <si>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</si>
  <si>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</si>
  <si>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</si>
  <si>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</si>
  <si>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</si>
  <si>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</si>
  <si>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</si>
  <si>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</si>
  <si>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</si>
  <si>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</si>
  <si>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</si>
  <si>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</si>
  <si>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</si>
  <si>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</si>
  <si>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</si>
  <si>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</si>
  <si>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</si>
  <si>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</si>
  <si>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</si>
  <si>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</si>
  <si>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</si>
  <si>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</si>
  <si>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</si>
  <si>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</si>
  <si>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</si>
  <si>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</si>
  <si>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</si>
  <si>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</si>
  <si>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</si>
  <si>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</si>
  <si>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</si>
  <si>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</si>
  <si>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</si>
  <si>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</si>
  <si>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</si>
  <si>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</si>
  <si>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</si>
  <si>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</si>
  <si>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</si>
  <si>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</si>
  <si>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</si>
  <si>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</si>
  <si>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</si>
  <si>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</si>
  <si>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</si>
  <si>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</si>
  <si>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</si>
  <si>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</si>
  <si>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</si>
  <si>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</si>
  <si>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</si>
  <si>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</si>
  <si>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</si>
  <si>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</si>
  <si>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</si>
  <si>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</si>
  <si>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</si>
  <si>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</si>
  <si>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</si>
  <si>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</si>
  <si>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</si>
  <si>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</si>
  <si>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</si>
  <si>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</si>
  <si>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</si>
  <si>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</si>
  <si>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</si>
  <si>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</si>
  <si>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</si>
  <si>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</si>
  <si>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</si>
  <si>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</si>
  <si>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</si>
  <si>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</si>
  <si>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</si>
  <si>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</si>
  <si>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</si>
  <si>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</si>
  <si>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</si>
  <si>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</si>
  <si>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</si>
  <si>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</si>
  <si>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</si>
  <si>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</si>
  <si>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</si>
  <si>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</si>
  <si>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</si>
  <si>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</si>
  <si>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</si>
  <si>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</si>
  <si>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</si>
  <si>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</si>
  <si>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</si>
  <si>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</si>
  <si>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</si>
  <si>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</si>
  <si>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</si>
  <si>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</si>
  <si>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</si>
  <si>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</si>
  <si>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</si>
  <si>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</si>
  <si>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</si>
  <si>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</si>
  <si>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</si>
  <si>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</si>
  <si>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</si>
  <si>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</si>
  <si>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</si>
  <si>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</si>
  <si>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</si>
  <si>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</si>
  <si>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</si>
  <si>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</si>
  <si>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</si>
  <si>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</si>
  <si>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</si>
  <si>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</si>
  <si>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</si>
  <si>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</si>
  <si>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</si>
  <si>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</si>
  <si>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</si>
  <si>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</si>
  <si>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</si>
  <si>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</si>
  <si>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</si>
  <si>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</si>
  <si>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</si>
  <si>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</si>
  <si>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</si>
  <si>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</si>
  <si>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</si>
  <si>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</si>
  <si>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</si>
  <si>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</si>
  <si>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</si>
  <si>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</si>
  <si>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</si>
  <si>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</si>
  <si>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</si>
  <si>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</si>
  <si>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</si>
  <si>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</si>
  <si>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</si>
  <si>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</si>
  <si>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</si>
  <si>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</si>
  <si>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</si>
  <si>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</si>
  <si>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</si>
  <si>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</si>
  <si>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</si>
  <si>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</si>
  <si>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</si>
  <si>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</si>
  <si>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</si>
  <si>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</si>
  <si>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</si>
  <si>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</si>
  <si>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</si>
  <si>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</si>
  <si>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</si>
  <si>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</si>
  <si>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</si>
  <si>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</si>
  <si>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</si>
  <si>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</si>
  <si>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</si>
  <si>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</si>
  <si>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</si>
  <si>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</si>
  <si>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</si>
  <si>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</si>
  <si>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</si>
  <si>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</si>
  <si>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</si>
  <si>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</si>
  <si>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</si>
  <si>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</si>
  <si>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</si>
  <si>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</si>
  <si>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</si>
  <si>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</si>
  <si>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</si>
  <si>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</si>
  <si>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</si>
  <si>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</si>
  <si>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</si>
  <si>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</si>
  <si>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</si>
  <si>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</si>
  <si>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</si>
  <si>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</si>
  <si>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</si>
  <si>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</si>
  <si>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</si>
  <si>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</si>
  <si>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</si>
  <si>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</si>
  <si>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</si>
  <si>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</si>
  <si>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</si>
  <si>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</si>
  <si>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</si>
  <si>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</si>
  <si>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</si>
  <si>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</si>
  <si>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</si>
  <si>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</si>
  <si>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</si>
  <si>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</si>
  <si>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</si>
  <si>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</si>
  <si>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</si>
  <si>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</si>
  <si>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</si>
  <si>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</si>
  <si>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</si>
  <si>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</si>
  <si>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</si>
  <si>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</si>
  <si>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</si>
  <si>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</si>
  <si>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</si>
  <si>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</si>
  <si>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</si>
  <si>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</si>
  <si>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</si>
  <si>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</si>
  <si>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</si>
  <si>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</si>
  <si>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</si>
  <si>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</si>
  <si>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</si>
  <si>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</si>
  <si>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</si>
  <si>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</si>
  <si>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</si>
  <si>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</si>
  <si>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</si>
  <si>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</si>
  <si>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</si>
  <si>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</si>
  <si>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</si>
  <si>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</si>
  <si>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</si>
  <si>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</si>
  <si>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</si>
  <si>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</si>
  <si>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</si>
  <si>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</si>
  <si>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</si>
  <si>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</si>
  <si>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</si>
  <si>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</si>
  <si>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</si>
  <si>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</si>
  <si>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</si>
  <si>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</si>
  <si>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</si>
  <si>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</si>
  <si>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</si>
  <si>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</si>
  <si>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</si>
  <si>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</si>
  <si>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</si>
  <si>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</si>
  <si>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</si>
  <si>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</si>
  <si>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</si>
  <si>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</si>
  <si>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</si>
  <si>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</si>
  <si>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</si>
  <si>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</si>
  <si>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</si>
  <si>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</si>
  <si>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</si>
  <si>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</si>
  <si>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</si>
  <si>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</si>
  <si>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</si>
  <si>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</si>
  <si>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</si>
  <si>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</si>
  <si>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</si>
  <si>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</si>
  <si>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</si>
  <si>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</si>
  <si>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</si>
  <si>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</si>
  <si>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</si>
  <si>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</si>
  <si>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</si>
  <si>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</si>
  <si>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</si>
  <si>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</si>
  <si>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</si>
  <si>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</si>
  <si>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</si>
  <si>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</si>
  <si>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</si>
  <si>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</si>
  <si>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</si>
  <si>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</si>
  <si>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</si>
  <si>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</si>
  <si>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</si>
  <si>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</si>
  <si>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</si>
  <si>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</si>
  <si>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</si>
  <si>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</si>
  <si>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</si>
  <si>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</si>
  <si>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</si>
  <si>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</si>
  <si>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</si>
  <si>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</si>
  <si>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</si>
  <si>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</si>
  <si>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</si>
  <si>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</si>
  <si>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</si>
  <si>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</si>
  <si>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</si>
  <si>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</si>
  <si>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</si>
  <si>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</si>
  <si>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</si>
  <si>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</si>
  <si>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</si>
  <si>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</si>
  <si>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</si>
  <si>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</si>
  <si>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</si>
  <si>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</si>
  <si>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</si>
  <si>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</si>
  <si>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</si>
  <si>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</si>
  <si>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</si>
  <si>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</si>
  <si>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</si>
  <si>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</si>
  <si>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</si>
  <si>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</si>
  <si>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</si>
  <si>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</si>
  <si>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</si>
  <si>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</si>
  <si>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</si>
  <si>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</si>
  <si>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</si>
  <si>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</si>
  <si>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</si>
  <si>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</si>
  <si>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</si>
  <si>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</si>
  <si>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</si>
  <si>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</si>
  <si>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</si>
  <si>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</si>
  <si>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</si>
  <si>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</si>
  <si>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</si>
  <si>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</si>
  <si>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</si>
  <si>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</si>
  <si>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</si>
  <si>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</si>
  <si>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</si>
  <si>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</si>
  <si>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</si>
  <si>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</si>
  <si>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</si>
  <si>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</si>
  <si>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</si>
  <si>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</si>
  <si>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</si>
  <si>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</si>
  <si>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</si>
  <si>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</si>
  <si>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</si>
  <si>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</si>
  <si>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</si>
  <si>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</si>
  <si>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</si>
  <si>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</si>
  <si>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</si>
  <si>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</si>
  <si>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</si>
  <si>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</si>
  <si>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</si>
  <si>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</si>
  <si>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</si>
  <si>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</si>
  <si>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</si>
  <si>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</si>
  <si>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</si>
  <si>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</si>
  <si>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</si>
  <si>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</si>
  <si>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</si>
  <si>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</si>
  <si>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</si>
  <si>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</si>
  <si>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</si>
  <si>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</si>
  <si>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</si>
  <si>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</si>
  <si>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</si>
  <si>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</si>
  <si>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</si>
  <si>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</si>
  <si>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</si>
  <si>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</si>
  <si>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</si>
  <si>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</si>
  <si>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</si>
  <si>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</si>
  <si>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</si>
  <si>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</si>
  <si>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</si>
  <si>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</si>
  <si>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</si>
  <si>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</si>
  <si>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</si>
  <si>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</si>
  <si>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</si>
  <si>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</si>
  <si>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</si>
  <si>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</si>
  <si>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</si>
  <si>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</si>
  <si>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</si>
  <si>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</si>
  <si>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</si>
  <si>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</si>
  <si>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</si>
  <si>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</si>
  <si>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</si>
  <si>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</si>
  <si>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</si>
  <si>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</si>
  <si>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</si>
  <si>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</si>
  <si>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</si>
  <si>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</si>
  <si>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</si>
  <si>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</si>
  <si>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</si>
  <si>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</si>
  <si>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</si>
  <si>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</si>
  <si>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</si>
  <si>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</si>
  <si>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</si>
  <si>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</si>
  <si>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</si>
  <si>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</si>
  <si>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</si>
  <si>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</si>
  <si>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</si>
  <si>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</si>
  <si>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</si>
  <si>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</si>
  <si>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</si>
  <si>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</si>
  <si>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</si>
  <si>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</si>
  <si>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</si>
  <si>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</si>
  <si>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</si>
  <si>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</si>
  <si>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</si>
  <si>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</si>
  <si>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</si>
  <si>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</si>
  <si>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</si>
  <si>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</si>
  <si>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</si>
  <si>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</si>
  <si>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</si>
  <si>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</si>
  <si>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</si>
  <si>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</si>
  <si>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</si>
  <si>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</si>
  <si>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</si>
  <si>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</si>
  <si>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</si>
  <si>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</si>
  <si>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</si>
  <si>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</si>
  <si>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</si>
  <si>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</si>
  <si>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</si>
  <si>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</si>
  <si>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</si>
  <si>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</si>
  <si>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</si>
  <si>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</si>
  <si>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</si>
  <si>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</si>
  <si>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</si>
  <si>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</si>
  <si>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</si>
  <si>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</si>
  <si>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</si>
  <si>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</si>
  <si>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</si>
  <si>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</si>
  <si>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</si>
  <si>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</si>
  <si>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</si>
  <si>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</si>
  <si>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</si>
  <si>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</si>
  <si>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</si>
  <si>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</si>
  <si>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</si>
  <si>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</si>
  <si>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</si>
  <si>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</si>
  <si>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</si>
  <si>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</si>
  <si>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</si>
  <si>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</si>
  <si>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</si>
  <si>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</si>
  <si>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</si>
  <si>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</si>
  <si>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</si>
  <si>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</si>
  <si>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</si>
  <si>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</si>
  <si>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</si>
  <si>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</si>
  <si>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</si>
  <si>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</si>
  <si>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</si>
  <si>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</si>
  <si>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</si>
  <si>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</si>
  <si>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</si>
  <si>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</si>
  <si>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</si>
  <si>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</si>
  <si>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</si>
  <si>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</si>
  <si>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</si>
  <si>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</si>
  <si>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</si>
  <si>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</si>
  <si>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</si>
  <si>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</si>
  <si>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</si>
  <si>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</si>
  <si>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</si>
  <si>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</si>
  <si>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</si>
  <si>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</si>
  <si>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</si>
  <si>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</si>
  <si>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</si>
  <si>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</si>
  <si>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</si>
  <si>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</si>
  <si>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</si>
  <si>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</si>
  <si>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</si>
  <si>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</si>
  <si>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</si>
  <si>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</si>
  <si>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</si>
  <si>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</si>
  <si>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</si>
  <si>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</si>
  <si>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</si>
  <si>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</si>
  <si>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</si>
  <si>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</si>
  <si>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</si>
  <si>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</si>
  <si>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</si>
  <si>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</si>
  <si>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</si>
  <si>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</si>
  <si>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</si>
  <si>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</si>
  <si>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</si>
  <si>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</si>
  <si>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</si>
  <si>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</si>
  <si>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</si>
  <si>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</si>
  <si>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</si>
  <si>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</si>
  <si>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</si>
  <si>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</si>
  <si>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</si>
  <si>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</si>
  <si>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</si>
  <si>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</si>
  <si>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</si>
  <si>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</si>
  <si>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</si>
  <si>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</si>
  <si>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</si>
  <si>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</si>
  <si>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</si>
  <si>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</si>
  <si>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</si>
  <si>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</si>
  <si>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</si>
  <si>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</si>
  <si>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</si>
  <si>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</si>
  <si>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</si>
  <si>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</si>
  <si>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</si>
  <si>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</si>
  <si>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</si>
  <si>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</si>
  <si>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</si>
  <si>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</si>
  <si>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</si>
  <si>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</si>
  <si>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</si>
  <si>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</si>
  <si>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</si>
  <si>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</si>
  <si>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</si>
  <si>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</si>
  <si>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</si>
  <si>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</si>
  <si>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</si>
  <si>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</si>
  <si>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</si>
  <si>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</si>
  <si>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</si>
  <si>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</si>
  <si>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</si>
  <si>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</si>
  <si>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</si>
  <si>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</si>
  <si>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</si>
  <si>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</si>
  <si>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</si>
  <si>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</si>
  <si>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</si>
  <si>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</si>
  <si>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</si>
  <si>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</si>
  <si>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</si>
  <si>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</si>
  <si>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</si>
  <si>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</si>
  <si>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</si>
  <si>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</si>
  <si>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</si>
  <si>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</si>
  <si>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</si>
  <si>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</si>
  <si>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</si>
  <si>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</si>
  <si>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</si>
  <si>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</si>
  <si>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</si>
  <si>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</si>
  <si>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</si>
  <si>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</si>
  <si>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</si>
  <si>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</si>
  <si>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</si>
  <si>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</si>
  <si>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</si>
  <si>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</si>
  <si>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</si>
  <si>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</si>
  <si>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</si>
  <si>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</si>
  <si>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</si>
  <si>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</si>
  <si>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</si>
  <si>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</si>
  <si>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</si>
  <si>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</si>
  <si>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</si>
  <si>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</si>
  <si>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</si>
  <si>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</si>
  <si>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</si>
  <si>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</si>
  <si>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</si>
  <si>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</si>
  <si>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</si>
  <si>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</si>
  <si>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</si>
  <si>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</si>
  <si>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</si>
  <si>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</si>
  <si>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</si>
  <si>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</si>
  <si>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</si>
  <si>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</si>
  <si>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</si>
  <si>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</si>
  <si>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</si>
  <si>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</si>
  <si>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</si>
  <si>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</si>
  <si>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</si>
  <si>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</si>
  <si>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</si>
  <si>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</si>
  <si>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</si>
  <si>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</si>
  <si>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</si>
  <si>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</si>
  <si>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</si>
  <si>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</si>
  <si>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</si>
  <si>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</si>
  <si>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</si>
  <si>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</si>
  <si>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</si>
  <si>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</si>
  <si>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</si>
  <si>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</si>
  <si>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</si>
  <si>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</si>
  <si>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</si>
  <si>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</si>
  <si>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</si>
  <si>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</si>
  <si>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</si>
  <si>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</si>
  <si>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</si>
  <si>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</si>
  <si>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</si>
  <si>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</si>
  <si>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</si>
  <si>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</si>
  <si>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</si>
  <si>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</si>
  <si>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</si>
  <si>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</si>
  <si>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</si>
  <si>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</si>
  <si>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</si>
  <si>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</si>
  <si>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</si>
  <si>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</si>
  <si>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</si>
  <si>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</si>
  <si>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</si>
  <si>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</si>
  <si>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</si>
  <si>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</si>
  <si>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</si>
  <si>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</si>
  <si>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</si>
  <si>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</si>
  <si>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</si>
  <si>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</si>
  <si>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</si>
  <si>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</si>
  <si>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</si>
  <si>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</si>
  <si>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</si>
  <si>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</si>
  <si>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</si>
  <si>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</si>
  <si>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</si>
  <si>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</si>
  <si>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</si>
  <si>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</si>
  <si>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</si>
  <si>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</si>
  <si>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</si>
  <si>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</si>
  <si>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</si>
  <si>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</si>
  <si>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</si>
  <si>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</si>
  <si>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</si>
  <si>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</si>
  <si>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</si>
  <si>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</si>
  <si>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</si>
  <si>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</si>
  <si>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</si>
  <si>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</si>
  <si>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</si>
  <si>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</si>
  <si>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</si>
  <si>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</si>
  <si>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</si>
  <si>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</si>
  <si>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</si>
  <si>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</si>
  <si>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</si>
  <si>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</si>
  <si>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</si>
  <si>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</si>
  <si>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</si>
  <si>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</si>
  <si>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</si>
  <si>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</si>
  <si>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</si>
  <si>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</si>
  <si>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</si>
  <si>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</si>
  <si>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</si>
  <si>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</si>
  <si>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</si>
  <si>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</si>
  <si>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</si>
  <si>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</si>
  <si>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</si>
  <si>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</si>
  <si>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</si>
  <si>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</si>
  <si>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</si>
  <si>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</si>
  <si>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</si>
  <si>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</si>
  <si>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</si>
  <si>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</si>
  <si>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</si>
  <si>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</si>
  <si>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</si>
  <si>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</si>
  <si>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</si>
  <si>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</si>
  <si>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</si>
  <si>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</si>
  <si>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</si>
  <si>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</si>
  <si>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</si>
  <si>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</si>
  <si>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</si>
  <si>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</si>
  <si>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</si>
  <si>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</si>
  <si>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</si>
  <si>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</si>
  <si>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</si>
  <si>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</si>
  <si>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</si>
  <si>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</si>
  <si>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</si>
  <si>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</si>
  <si>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</si>
  <si>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</si>
  <si>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</si>
  <si>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</si>
  <si>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</si>
  <si>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</si>
  <si>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</si>
  <si>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</si>
  <si>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</si>
  <si>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</si>
  <si>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</si>
  <si>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</si>
  <si>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</si>
  <si>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</si>
  <si>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</si>
  <si>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</si>
  <si>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</si>
  <si>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</si>
  <si>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</si>
  <si>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</si>
  <si>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</si>
  <si>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</si>
  <si>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</si>
  <si>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</si>
  <si>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</si>
  <si>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</si>
  <si>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</si>
  <si>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</si>
  <si>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</si>
  <si>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</si>
  <si>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</si>
  <si>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</si>
  <si>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</si>
  <si>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</si>
  <si>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</si>
  <si>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</si>
  <si>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</si>
  <si>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</si>
  <si>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</si>
  <si>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</si>
  <si>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</si>
  <si>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</si>
  <si>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</si>
  <si>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</si>
  <si>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</si>
  <si>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</si>
  <si>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</si>
  <si>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</si>
  <si>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</si>
  <si>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</si>
  <si>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</si>
  <si>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</si>
  <si>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</si>
  <si>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</si>
  <si>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</si>
  <si>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</si>
  <si>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</si>
  <si>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</si>
  <si>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</si>
  <si>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</si>
  <si>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</si>
  <si>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</si>
  <si>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</si>
  <si>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</si>
  <si>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</si>
  <si>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</si>
  <si>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</si>
  <si>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</si>
  <si>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</si>
  <si>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</si>
  <si>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</si>
  <si>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</si>
  <si>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</si>
  <si>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</si>
  <si>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</si>
  <si>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</si>
  <si>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</si>
  <si>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</si>
  <si>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</si>
  <si>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</si>
  <si>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</si>
  <si>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</si>
  <si>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</si>
  <si>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</si>
  <si>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</si>
  <si>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</si>
  <si>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</si>
  <si>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</si>
  <si>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</si>
  <si>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</si>
  <si>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</si>
  <si>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</si>
  <si>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</si>
  <si>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</si>
  <si>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</si>
  <si>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</si>
  <si>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</si>
  <si>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</si>
  <si>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</si>
  <si>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</si>
  <si>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</si>
  <si>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</si>
  <si>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</si>
  <si>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</si>
  <si>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</si>
  <si>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</si>
  <si>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</si>
  <si>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</si>
  <si>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</si>
  <si>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</si>
  <si>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</si>
  <si>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</si>
  <si>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</si>
  <si>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</si>
  <si>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</si>
  <si>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</si>
  <si>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</si>
  <si>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</si>
  <si>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</si>
  <si>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</si>
  <si>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</si>
  <si>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</si>
  <si>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</si>
  <si>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</si>
  <si>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</si>
  <si>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</si>
  <si>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</si>
  <si>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</si>
  <si>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</si>
  <si>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</si>
  <si>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</si>
  <si>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</si>
  <si>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</si>
  <si>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</si>
  <si>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</si>
  <si>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</si>
  <si>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</si>
  <si>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</si>
  <si>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</si>
  <si>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</si>
  <si>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</si>
  <si>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</si>
  <si>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</si>
  <si>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</si>
  <si>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</si>
  <si>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</si>
  <si>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</si>
  <si>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</si>
  <si>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</si>
  <si>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</si>
  <si>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</si>
  <si>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</si>
  <si>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</si>
  <si>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</si>
  <si>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</si>
  <si>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</si>
  <si>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</si>
  <si>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</si>
  <si>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</si>
  <si>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</si>
  <si>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</si>
  <si>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</si>
  <si>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</si>
  <si>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</si>
  <si>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</si>
  <si>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</si>
  <si>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</si>
  <si>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</si>
  <si>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</si>
  <si>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</si>
  <si>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</si>
  <si>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</si>
  <si>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</si>
  <si>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</si>
  <si>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</si>
  <si>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</si>
  <si>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</si>
  <si>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</si>
  <si>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</si>
  <si>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</si>
  <si>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</si>
  <si>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</si>
  <si>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</si>
  <si>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</si>
  <si>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</si>
  <si>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</si>
  <si>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</si>
  <si>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</si>
  <si>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</si>
  <si>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</si>
  <si>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</si>
  <si>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</si>
  <si>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</si>
  <si>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</si>
  <si>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</si>
  <si>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</si>
  <si>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</si>
  <si>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</si>
  <si>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</si>
  <si>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</si>
  <si>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</si>
  <si>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</si>
  <si>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</si>
  <si>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</si>
  <si>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</si>
  <si>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</si>
  <si>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</si>
  <si>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</si>
  <si>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</si>
  <si>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</si>
  <si>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</si>
  <si>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</si>
  <si>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</si>
  <si>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</si>
  <si>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</si>
  <si>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</si>
  <si>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</si>
  <si>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</si>
  <si>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</si>
  <si>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</si>
  <si>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</si>
  <si>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</si>
  <si>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</si>
  <si>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</si>
  <si>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</si>
  <si>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</si>
  <si>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</si>
  <si>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</si>
  <si>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</si>
  <si>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</si>
  <si>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</si>
  <si>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</si>
  <si>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</si>
  <si>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</si>
  <si>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</si>
  <si>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</si>
  <si>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</si>
  <si>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</si>
  <si>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</si>
  <si>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</si>
  <si>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</si>
  <si>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</si>
  <si>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</si>
  <si>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</si>
  <si>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</si>
  <si>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</si>
  <si>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</si>
  <si>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</si>
  <si>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</si>
  <si>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</si>
  <si>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</si>
  <si>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</si>
  <si>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</si>
  <si>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</si>
  <si>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</si>
  <si>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</si>
  <si>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</si>
  <si>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</si>
  <si>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</si>
  <si>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</si>
  <si>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</si>
  <si>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</si>
  <si>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</si>
  <si>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</si>
  <si>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</si>
  <si>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</si>
  <si>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</si>
  <si>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</si>
  <si>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</si>
  <si>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</si>
  <si>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</si>
  <si>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</si>
  <si>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</si>
  <si>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</si>
  <si>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</si>
  <si>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</si>
  <si>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</si>
  <si>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</si>
  <si>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</si>
  <si>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</si>
  <si>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</si>
  <si>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</si>
  <si>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</si>
  <si>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</si>
  <si>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</si>
  <si>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</si>
  <si>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</si>
  <si>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</si>
  <si>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</si>
  <si>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</si>
  <si>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</si>
  <si>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</si>
  <si>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</si>
  <si>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</si>
  <si>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</si>
  <si>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</si>
  <si>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</si>
  <si>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</si>
  <si>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</si>
  <si>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</si>
  <si>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</si>
  <si>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</si>
  <si>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</si>
  <si>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</si>
  <si>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</si>
  <si>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</si>
  <si>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</si>
  <si>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</si>
  <si>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</si>
  <si>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</si>
  <si>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</si>
  <si>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</si>
  <si>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</si>
  <si>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</si>
  <si>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</si>
  <si>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</si>
  <si>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</si>
  <si>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</si>
  <si>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</si>
  <si>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</si>
  <si>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</si>
  <si>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</si>
  <si>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</si>
  <si>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</si>
  <si>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</si>
  <si>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</si>
  <si>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</si>
  <si>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</si>
  <si>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</si>
  <si>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</si>
  <si>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</si>
  <si>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</si>
  <si>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</si>
  <si>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</si>
  <si>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</si>
  <si>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</si>
  <si>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</si>
  <si>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</si>
  <si>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</si>
  <si>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</si>
  <si>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</si>
  <si>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</si>
  <si>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</si>
  <si>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</si>
  <si>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</si>
  <si>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</si>
  <si>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</si>
  <si>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</si>
  <si>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</si>
  <si>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</si>
  <si>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</si>
  <si>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</si>
  <si>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</si>
  <si>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</si>
  <si>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</si>
  <si>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</si>
  <si>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</si>
  <si>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</si>
  <si>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</si>
  <si>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</si>
  <si>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</si>
  <si>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</si>
  <si>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</si>
  <si>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</si>
  <si>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</si>
  <si>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</si>
  <si>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</si>
  <si>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</si>
  <si>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</si>
  <si>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</si>
  <si>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</si>
  <si>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</si>
  <si>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</si>
  <si>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</si>
  <si>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</si>
  <si>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</si>
  <si>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</si>
  <si>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</si>
  <si>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</si>
  <si>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</si>
  <si>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</si>
  <si>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</si>
  <si>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</si>
  <si>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</si>
  <si>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</si>
  <si>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</si>
  <si>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</si>
  <si>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</si>
  <si>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</si>
  <si>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</si>
  <si>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</si>
  <si>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</si>
  <si>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</si>
  <si>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</si>
  <si>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</si>
  <si>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</si>
  <si>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</si>
  <si>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</si>
  <si>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</si>
  <si>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</si>
  <si>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</si>
  <si>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</si>
  <si>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</si>
  <si>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</si>
  <si>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</si>
  <si>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</si>
  <si>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</si>
  <si>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</si>
  <si>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</si>
  <si>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</si>
  <si>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</si>
  <si>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</si>
  <si>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</si>
  <si>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</si>
  <si>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</si>
  <si>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</si>
  <si>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</si>
  <si>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</si>
  <si>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</si>
  <si>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</si>
  <si>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</si>
  <si>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</si>
  <si>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</si>
  <si>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</si>
  <si>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</si>
  <si>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</si>
  <si>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</si>
  <si>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</si>
  <si>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</si>
  <si>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</si>
  <si>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</si>
  <si>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</si>
  <si>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</si>
  <si>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</si>
  <si>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</si>
  <si>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</si>
  <si>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</si>
  <si>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</si>
  <si>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</si>
  <si>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</si>
  <si>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</si>
  <si>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</si>
  <si>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</si>
  <si>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</si>
  <si>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</si>
  <si>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</si>
  <si>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</si>
  <si>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</si>
  <si>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</si>
  <si>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</si>
  <si>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</si>
  <si>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</si>
  <si>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</si>
  <si>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</si>
  <si>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</si>
  <si>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</si>
  <si>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</si>
  <si>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</si>
  <si>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</si>
  <si>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</si>
  <si>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</si>
  <si>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</si>
  <si>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</si>
  <si>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</si>
  <si>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</si>
  <si>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</si>
  <si>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</si>
  <si>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</si>
  <si>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</si>
  <si>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</si>
  <si>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</si>
  <si>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</si>
  <si>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</si>
  <si>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</si>
  <si>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</si>
  <si>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</si>
  <si>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</si>
  <si>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</si>
  <si>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</si>
  <si>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</si>
  <si>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</si>
  <si>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</si>
  <si>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</si>
  <si>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</si>
  <si>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</si>
  <si>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</si>
  <si>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</si>
  <si>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</si>
  <si>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</si>
  <si>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</si>
  <si>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</si>
  <si>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</si>
  <si>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</si>
  <si>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</si>
  <si>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</si>
  <si>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</si>
  <si>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</si>
  <si>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</si>
  <si>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</si>
  <si>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</si>
  <si>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</si>
  <si>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</si>
  <si>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</si>
  <si>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</si>
  <si>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</si>
  <si>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</si>
  <si>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</si>
  <si>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</si>
  <si>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</si>
  <si>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</si>
  <si>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</si>
  <si>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</si>
  <si>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</si>
  <si>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</si>
  <si>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</si>
  <si>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</si>
  <si>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</si>
  <si>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</si>
  <si>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</si>
  <si>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</si>
  <si>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</si>
  <si>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</si>
  <si>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</si>
  <si>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</si>
  <si>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</si>
  <si>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</si>
  <si>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</si>
  <si>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</si>
  <si>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</si>
  <si>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</si>
  <si>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</si>
  <si>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</si>
  <si>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</si>
  <si>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</si>
  <si>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</si>
  <si>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</si>
  <si>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</si>
  <si>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</si>
  <si>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</si>
  <si>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</si>
  <si>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</si>
  <si>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</si>
  <si>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</si>
  <si>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</si>
  <si>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</si>
  <si>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</si>
  <si>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</si>
  <si>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</si>
  <si>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</si>
  <si>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</si>
  <si>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</si>
  <si>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</si>
  <si>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</si>
  <si>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</si>
  <si>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</si>
  <si>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</si>
  <si>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</si>
  <si>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</si>
  <si>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</si>
  <si>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</si>
  <si>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</si>
  <si>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</si>
  <si>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</si>
  <si>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</si>
  <si>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</si>
  <si>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</si>
  <si>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</si>
  <si>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</si>
  <si>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</si>
  <si>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</si>
  <si>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</si>
  <si>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</si>
  <si>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</si>
  <si>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</si>
  <si>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</si>
  <si>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</si>
  <si>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</si>
  <si>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</si>
  <si>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</si>
  <si>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</si>
  <si>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</si>
  <si>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</si>
  <si>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</si>
  <si>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</si>
  <si>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</si>
  <si>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</si>
  <si>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</si>
  <si>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</si>
  <si>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</si>
  <si>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</si>
  <si>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</si>
  <si>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</si>
  <si>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</si>
  <si>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</si>
  <si>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</si>
  <si>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</si>
  <si>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</si>
  <si>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</si>
  <si>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</si>
  <si>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</si>
  <si>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</si>
  <si>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</si>
  <si>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</si>
  <si>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</si>
  <si>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</si>
  <si>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</si>
  <si>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</si>
  <si>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</si>
  <si>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</si>
  <si>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</si>
  <si>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</si>
  <si>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</si>
  <si>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</si>
  <si>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</si>
  <si>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</si>
  <si>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</si>
  <si>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</si>
  <si>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</si>
  <si>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</si>
  <si>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</si>
  <si>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</si>
  <si>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</si>
  <si>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</si>
  <si>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</si>
  <si>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</si>
  <si>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</si>
  <si>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</si>
  <si>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</si>
  <si>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</si>
  <si>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</si>
  <si>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</si>
  <si>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</si>
  <si>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</si>
  <si>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</si>
  <si>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</si>
  <si>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</si>
  <si>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</si>
  <si>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</si>
  <si>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</si>
  <si>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</si>
  <si>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</si>
  <si>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</si>
  <si>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</si>
  <si>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</si>
  <si>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</si>
  <si>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</si>
  <si>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</si>
  <si>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</si>
  <si>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</si>
  <si>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</si>
  <si>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</si>
  <si>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</si>
  <si>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</si>
  <si>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</si>
  <si>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</si>
  <si>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</si>
  <si>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</si>
  <si>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</si>
  <si>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</si>
  <si>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</si>
  <si>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</si>
  <si>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</si>
  <si>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</si>
  <si>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</si>
  <si>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</si>
  <si>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</si>
  <si>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</si>
  <si>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</si>
  <si>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</si>
  <si>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</si>
  <si>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</si>
  <si>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</si>
  <si>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</si>
  <si>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</si>
  <si>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</si>
  <si>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</si>
  <si>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</si>
  <si>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</si>
  <si>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</si>
  <si>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</si>
  <si>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</si>
  <si>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</si>
  <si>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</si>
  <si>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</si>
  <si>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</si>
  <si>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</si>
  <si>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</si>
  <si>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</si>
  <si>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</si>
  <si>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</si>
  <si>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</si>
  <si>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</si>
  <si>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</si>
  <si>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</si>
  <si>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</si>
  <si>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</si>
  <si>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</si>
  <si>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</si>
  <si>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</si>
  <si>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</si>
  <si>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</si>
  <si>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</si>
  <si>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</si>
  <si>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</si>
  <si>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</si>
  <si>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</si>
  <si>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</si>
  <si>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</si>
  <si>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</si>
  <si>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</si>
  <si>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</si>
  <si>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</si>
  <si>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</si>
  <si>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</si>
  <si>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</si>
  <si>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</si>
  <si>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</si>
  <si>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</si>
  <si>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</si>
  <si>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</si>
  <si>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</si>
  <si>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</si>
  <si>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</si>
  <si>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</si>
  <si>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</si>
  <si>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</si>
  <si>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</si>
  <si>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</si>
  <si>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</si>
  <si>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</si>
  <si>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</si>
  <si>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</si>
  <si>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</si>
  <si>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</si>
  <si>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</si>
  <si>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</si>
  <si>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</si>
  <si>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</si>
  <si>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</si>
  <si>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</si>
  <si>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</si>
  <si>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</si>
  <si>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</si>
  <si>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</si>
  <si>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</si>
  <si>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</si>
  <si>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</si>
  <si>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</si>
  <si>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</si>
  <si>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</si>
  <si>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</si>
  <si>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</si>
  <si>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</si>
  <si>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</si>
  <si>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</si>
  <si>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</si>
  <si>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</si>
  <si>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</si>
  <si>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</si>
  <si>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</si>
  <si>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</si>
  <si>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</si>
  <si>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</si>
  <si>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</si>
  <si>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</si>
  <si>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</si>
  <si>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</si>
  <si>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</si>
  <si>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</si>
  <si>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</si>
  <si>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</si>
  <si>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</si>
  <si>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</si>
  <si>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</si>
  <si>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</si>
  <si>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</si>
  <si>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</si>
  <si>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</si>
  <si>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</si>
  <si>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</si>
  <si>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</si>
  <si>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</si>
  <si>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</si>
  <si>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</si>
  <si>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</si>
  <si>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</si>
  <si>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</si>
  <si>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</si>
  <si>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</si>
  <si>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</si>
  <si>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</si>
  <si>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</si>
  <si>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</si>
  <si>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</si>
  <si>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</si>
  <si>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</si>
  <si>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</si>
  <si>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</si>
  <si>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</si>
  <si>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</si>
  <si>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</si>
  <si>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</si>
  <si>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</si>
  <si>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</si>
  <si>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</si>
  <si>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</si>
  <si>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</si>
  <si>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</si>
  <si>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</si>
  <si>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</si>
  <si>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</si>
  <si>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</si>
  <si>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</si>
  <si>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</si>
  <si>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</si>
  <si>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</si>
  <si>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</si>
  <si>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</si>
  <si>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</si>
  <si>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</si>
  <si>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</si>
  <si>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</si>
  <si>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</si>
  <si>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</si>
  <si>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</si>
  <si>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</si>
  <si>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</si>
  <si>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</si>
  <si>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</si>
  <si>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</si>
  <si>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</si>
  <si>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</si>
  <si>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</si>
  <si>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</si>
  <si>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</si>
  <si>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</si>
  <si>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</si>
  <si>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</si>
  <si>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</si>
  <si>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</si>
  <si>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</si>
  <si>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</si>
  <si>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</si>
  <si>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</si>
  <si>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</si>
  <si>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</si>
  <si>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</si>
  <si>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</si>
  <si>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</si>
  <si>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</si>
  <si>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</si>
  <si>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</si>
  <si>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</si>
  <si>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</si>
  <si>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</si>
  <si>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</si>
  <si>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</si>
  <si>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</si>
  <si>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</si>
  <si>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</si>
  <si>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</si>
  <si>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</si>
  <si>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</si>
  <si>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</si>
  <si>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</si>
  <si>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</si>
  <si>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</si>
  <si>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</si>
  <si>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</si>
  <si>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</si>
  <si>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</si>
  <si>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</si>
  <si>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</si>
  <si>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</si>
  <si>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</si>
  <si>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</si>
  <si>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</si>
  <si>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</si>
  <si>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</si>
  <si>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</si>
  <si>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</si>
  <si>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</si>
  <si>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</si>
  <si>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</si>
  <si>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</si>
  <si>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</si>
  <si>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</si>
  <si>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</si>
  <si>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</si>
  <si>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</si>
  <si>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</si>
  <si>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</si>
  <si>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</si>
  <si>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</si>
  <si>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</si>
  <si>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</si>
  <si>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</si>
  <si>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</si>
  <si>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</si>
  <si>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</si>
  <si>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</si>
  <si>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</si>
  <si>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</si>
  <si>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</si>
  <si>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</si>
  <si>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</si>
  <si>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</si>
  <si>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</si>
  <si>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</si>
  <si>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</si>
  <si>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</si>
  <si>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</si>
  <si>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</si>
  <si>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</si>
  <si>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</si>
  <si>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</si>
  <si>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</si>
  <si>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</si>
  <si>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</si>
  <si>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</si>
  <si>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</si>
  <si>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</si>
  <si>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</si>
  <si>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</si>
  <si>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</si>
  <si>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</si>
  <si>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</si>
  <si>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</si>
  <si>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</si>
  <si>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</si>
  <si>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</si>
  <si>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</si>
  <si>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</si>
  <si>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</si>
  <si>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</si>
  <si>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</si>
  <si>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</si>
  <si>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</si>
  <si>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</si>
  <si>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</si>
  <si>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</si>
  <si>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</si>
  <si>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</si>
  <si>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</si>
  <si>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</si>
  <si>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</si>
  <si>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</si>
  <si>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</si>
  <si>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</si>
  <si>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</si>
  <si>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</si>
  <si>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</si>
  <si>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</si>
  <si>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</si>
  <si>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</si>
  <si>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</si>
  <si>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</si>
  <si>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</si>
  <si>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</si>
  <si>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</si>
  <si>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</si>
  <si>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</si>
  <si>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</si>
  <si>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</si>
  <si>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</si>
  <si>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</si>
  <si>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</si>
  <si>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</si>
  <si>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</si>
  <si>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</si>
  <si>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</si>
  <si>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</si>
  <si>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</si>
  <si>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</si>
  <si>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</si>
  <si>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</si>
  <si>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</si>
  <si>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</si>
  <si>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</si>
  <si>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</si>
  <si>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</si>
  <si>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</si>
  <si>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</si>
  <si>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</si>
  <si>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</si>
  <si>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</si>
  <si>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</si>
  <si>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</si>
  <si>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</si>
  <si>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</si>
  <si>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</si>
  <si>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</si>
  <si>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</si>
  <si>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</si>
  <si>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</si>
  <si>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</si>
  <si>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</si>
  <si>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</si>
  <si>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</si>
  <si>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</si>
  <si>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</si>
  <si>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</si>
  <si>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</si>
  <si>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</si>
  <si>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</si>
  <si>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</si>
  <si>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</si>
  <si>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</si>
  <si>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</si>
  <si>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</si>
  <si>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</si>
  <si>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</si>
  <si>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</si>
  <si>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</si>
  <si>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</si>
  <si>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</si>
  <si>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</si>
  <si>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</si>
  <si>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</si>
  <si>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</si>
  <si>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</si>
  <si>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</si>
  <si>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</si>
  <si>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</si>
  <si>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</si>
  <si>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</si>
  <si>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</si>
  <si>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</si>
  <si>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</si>
  <si>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</si>
  <si>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</si>
  <si>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</si>
  <si>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</si>
  <si>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</si>
  <si>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</si>
  <si>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</si>
  <si>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</si>
  <si>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</si>
  <si>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</si>
  <si>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</si>
  <si>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</si>
  <si>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</si>
  <si>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</si>
  <si>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</si>
  <si>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</si>
  <si>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</si>
  <si>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</si>
  <si>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</si>
  <si>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</si>
  <si>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</si>
  <si>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</si>
  <si>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</si>
  <si>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</si>
  <si>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</si>
  <si>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</si>
  <si>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</si>
  <si>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</si>
  <si>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</si>
  <si>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</si>
  <si>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</si>
  <si>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</si>
  <si>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</si>
  <si>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</si>
  <si>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</si>
  <si>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</si>
  <si>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</si>
  <si>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</si>
  <si>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</si>
  <si>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</si>
  <si>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</si>
  <si>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</si>
  <si>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</si>
  <si>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</si>
  <si>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</si>
  <si>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</si>
  <si>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</si>
  <si>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</si>
  <si>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</si>
  <si>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</si>
  <si>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</si>
  <si>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</si>
  <si>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</si>
  <si>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</si>
  <si>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</si>
  <si>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</si>
  <si>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</si>
  <si>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</si>
  <si>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</si>
  <si>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</si>
  <si>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</si>
  <si>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</si>
  <si>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</si>
  <si>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</si>
  <si>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</si>
  <si>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</si>
  <si>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</si>
  <si>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</si>
  <si>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</si>
  <si>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</si>
  <si>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</si>
  <si>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</si>
  <si>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</si>
  <si>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</si>
  <si>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</si>
  <si>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</si>
  <si>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</si>
  <si>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</si>
  <si>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</si>
  <si>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</si>
  <si>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</si>
  <si>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</si>
  <si>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</si>
  <si>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</si>
  <si>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</si>
  <si>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</si>
  <si>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</si>
  <si>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</si>
  <si>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</si>
  <si>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</si>
  <si>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</si>
  <si>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</si>
  <si>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</si>
  <si>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</si>
  <si>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</si>
  <si>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</si>
  <si>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</si>
  <si>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</si>
  <si>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</si>
  <si>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</si>
  <si>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</si>
  <si>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</si>
  <si>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</si>
  <si>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</si>
  <si>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</si>
  <si>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</si>
  <si>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</si>
  <si>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</si>
  <si>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</si>
  <si>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</si>
  <si>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</si>
  <si>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</si>
  <si>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</si>
  <si>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</si>
  <si>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</si>
  <si>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</si>
  <si>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</si>
  <si>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</si>
  <si>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</si>
  <si>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</si>
  <si>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</si>
  <si>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</si>
  <si>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</si>
  <si>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</si>
  <si>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</si>
  <si>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</si>
  <si>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</si>
  <si>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</si>
  <si>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</si>
  <si>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</si>
  <si>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</si>
  <si>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</si>
  <si>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</si>
  <si>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</si>
  <si>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</si>
  <si>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</si>
  <si>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</si>
  <si>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</si>
  <si>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</si>
  <si>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</si>
  <si>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</si>
  <si>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</si>
  <si>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</si>
  <si>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</si>
  <si>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</si>
  <si>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</si>
  <si>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</si>
  <si>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</si>
  <si>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</si>
  <si>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</si>
  <si>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</si>
  <si>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</si>
  <si>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</si>
  <si>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</si>
  <si>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</si>
  <si>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</si>
  <si>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</si>
  <si>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</si>
  <si>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</si>
  <si>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</si>
  <si>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</si>
  <si>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</si>
  <si>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</si>
  <si>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</si>
  <si>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</si>
  <si>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</si>
  <si>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</si>
  <si>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</si>
  <si>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</si>
  <si>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</si>
  <si>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</si>
  <si>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</si>
  <si>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</si>
  <si>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</si>
  <si>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</si>
  <si>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</si>
  <si>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</si>
  <si>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</si>
  <si>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</si>
  <si>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</si>
  <si>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</si>
  <si>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</si>
  <si>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</si>
  <si>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</si>
  <si>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</si>
  <si>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</si>
  <si>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</si>
  <si>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</si>
  <si>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</si>
  <si>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</si>
  <si>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</si>
  <si>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</si>
  <si>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</si>
  <si>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</si>
  <si>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</si>
  <si>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</si>
  <si>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</si>
  <si>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</si>
  <si>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</si>
  <si>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</si>
  <si>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</si>
  <si>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</si>
  <si>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</si>
  <si>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</si>
  <si>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</si>
  <si>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</si>
  <si>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</si>
  <si>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</si>
  <si>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</si>
  <si>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</si>
  <si>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</si>
  <si>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</si>
  <si>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</si>
  <si>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</si>
  <si>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</si>
  <si>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</si>
  <si>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</si>
  <si>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</si>
  <si>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</si>
  <si>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</si>
  <si>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</si>
  <si>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</si>
  <si>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</si>
  <si>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</si>
  <si>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</si>
  <si>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</si>
  <si>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</si>
  <si>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</si>
  <si>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</si>
  <si>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</si>
  <si>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</si>
  <si>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</si>
  <si>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</si>
  <si>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</si>
  <si>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</si>
  <si>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</si>
  <si>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</si>
  <si>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</si>
  <si>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</si>
  <si>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</si>
  <si>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</si>
  <si>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</si>
  <si>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</si>
  <si>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</si>
  <si>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</si>
  <si>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</si>
  <si>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</si>
  <si>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</si>
  <si>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</si>
  <si>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</si>
  <si>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</si>
  <si>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</si>
  <si>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</si>
  <si>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</si>
  <si>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</si>
  <si>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</si>
  <si>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</si>
  <si>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</si>
  <si>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</si>
  <si>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</si>
  <si>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</si>
  <si>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</si>
  <si>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</si>
  <si>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</si>
  <si>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</si>
  <si>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</si>
  <si>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</si>
  <si>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</si>
  <si>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</si>
  <si>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</si>
  <si>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</si>
  <si>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</si>
  <si>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</si>
  <si>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</si>
  <si>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</si>
  <si>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</si>
  <si>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</si>
  <si>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</si>
  <si>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</si>
  <si>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</si>
  <si>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</si>
  <si>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</si>
  <si>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</si>
  <si>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</si>
  <si>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</si>
  <si>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</si>
  <si>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</si>
  <si>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</si>
  <si>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</si>
  <si>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</si>
  <si>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</si>
  <si>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</si>
  <si>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</si>
  <si>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</si>
  <si>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</si>
  <si>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</si>
  <si>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</si>
  <si>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</si>
  <si>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</si>
  <si>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</si>
  <si>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</si>
  <si>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</si>
  <si>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</si>
  <si>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</si>
  <si>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</si>
  <si>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</si>
  <si>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</si>
  <si>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</si>
  <si>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</si>
  <si>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</si>
  <si>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</si>
  <si>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</si>
  <si>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</si>
  <si>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</si>
  <si>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</si>
  <si>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</si>
  <si>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</si>
  <si>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</si>
  <si>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</si>
  <si>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</si>
  <si>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</si>
  <si>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</si>
  <si>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</si>
  <si>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</si>
  <si>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</si>
  <si>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</si>
  <si>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</si>
  <si>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</si>
  <si>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</si>
  <si>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</si>
  <si>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</si>
  <si>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</si>
  <si>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</si>
  <si>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</si>
  <si>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</si>
  <si>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</si>
  <si>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</si>
  <si>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</si>
  <si>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</si>
  <si>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</si>
  <si>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</si>
  <si>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</si>
  <si>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</si>
  <si>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</si>
  <si>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</si>
  <si>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</si>
  <si>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</si>
  <si>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</si>
  <si>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</si>
  <si>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</si>
  <si>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</si>
  <si>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</si>
  <si>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</si>
  <si>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</si>
  <si>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</si>
  <si>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</si>
  <si>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</si>
  <si>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</si>
  <si>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</si>
  <si>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</si>
  <si>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</si>
  <si>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</si>
  <si>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</si>
  <si>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</si>
  <si>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</si>
  <si>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</si>
  <si>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</si>
  <si>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</si>
  <si>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</si>
  <si>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</si>
  <si>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</si>
  <si>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</si>
  <si>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</si>
  <si>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</si>
  <si>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</si>
  <si>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</si>
  <si>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</si>
  <si>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</si>
  <si>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</si>
  <si>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</si>
  <si>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</si>
  <si>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</si>
  <si>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</si>
  <si>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</si>
  <si>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</si>
  <si>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</si>
  <si>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</si>
  <si>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</si>
  <si>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</si>
  <si>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</si>
  <si>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</si>
  <si>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</si>
  <si>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</si>
  <si>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</si>
  <si>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</si>
  <si>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</si>
  <si>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</si>
  <si>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</si>
  <si>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</si>
  <si>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</si>
  <si>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</si>
  <si>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</si>
  <si>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</si>
  <si>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</si>
  <si>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</si>
  <si>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</si>
  <si>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</si>
  <si>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</si>
  <si>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</si>
  <si>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</si>
  <si>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</si>
  <si>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</si>
  <si>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</si>
  <si>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</si>
  <si>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</si>
  <si>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</si>
  <si>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</si>
  <si>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</si>
  <si>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</si>
  <si>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</si>
  <si>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</si>
  <si>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</si>
  <si>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</si>
  <si>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</si>
  <si>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</si>
  <si>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</si>
  <si>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</si>
  <si>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</si>
  <si>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</si>
  <si>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</si>
  <si>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</si>
  <si>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</si>
  <si>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</si>
  <si>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</si>
  <si>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</si>
  <si>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</si>
  <si>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</si>
  <si>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</si>
  <si>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</si>
  <si>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</si>
  <si>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</si>
  <si>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</si>
  <si>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</si>
  <si>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</si>
  <si>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</si>
  <si>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</si>
  <si>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</si>
  <si>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</si>
  <si>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</si>
  <si>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</si>
  <si>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</si>
  <si>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</si>
  <si>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</si>
  <si>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</si>
  <si>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</si>
  <si>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</si>
  <si>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</si>
  <si>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</si>
  <si>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</si>
  <si>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</si>
  <si>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</si>
  <si>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</si>
  <si>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</si>
  <si>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</si>
  <si>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</si>
  <si>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</si>
  <si>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</si>
  <si>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</si>
  <si>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</si>
  <si>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</si>
  <si>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</si>
  <si>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</si>
  <si>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</si>
  <si>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</si>
  <si>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</si>
  <si>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</si>
  <si>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</si>
  <si>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</si>
  <si>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</si>
  <si>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</si>
  <si>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</si>
  <si>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</si>
  <si>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</si>
  <si>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</si>
  <si>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</si>
  <si>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</si>
  <si>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</si>
  <si>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</si>
  <si>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</si>
  <si>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</si>
  <si>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</si>
  <si>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</si>
  <si>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</si>
  <si>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</si>
  <si>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</si>
  <si>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</si>
  <si>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</si>
  <si>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</si>
  <si>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</si>
  <si>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</si>
  <si>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</si>
  <si>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</si>
  <si>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</si>
  <si>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</si>
  <si>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</si>
  <si>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</si>
  <si>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</si>
  <si>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</si>
  <si>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</si>
  <si>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</si>
  <si>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</si>
  <si>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</si>
  <si>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</si>
  <si>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</si>
  <si>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</si>
  <si>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</si>
  <si>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</si>
  <si>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</si>
  <si>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</si>
  <si>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</si>
  <si>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</si>
  <si>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</si>
  <si>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</si>
  <si>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</si>
  <si>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</si>
  <si>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</si>
  <si>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</si>
  <si>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</si>
  <si>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</si>
  <si>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</si>
  <si>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</si>
  <si>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</si>
  <si>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</si>
  <si>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</si>
  <si>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</si>
  <si>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</si>
  <si>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</si>
  <si>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</si>
  <si>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</si>
  <si>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</si>
  <si>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</si>
  <si>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</si>
  <si>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</si>
  <si>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</si>
  <si>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</si>
  <si>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</si>
  <si>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</si>
  <si>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</si>
  <si>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</si>
  <si>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</si>
  <si>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</si>
  <si>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</si>
  <si>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</si>
  <si>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</si>
  <si>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</si>
  <si>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</si>
  <si>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</si>
  <si>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</si>
  <si>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</si>
  <si>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</si>
  <si>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</si>
  <si>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</si>
  <si>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</si>
  <si>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</si>
  <si>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</si>
  <si>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</si>
  <si>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</si>
  <si>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</si>
  <si>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</si>
  <si>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</si>
  <si>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</si>
  <si>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</si>
  <si>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</si>
  <si>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</si>
  <si>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</si>
  <si>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</si>
  <si>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</si>
  <si>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</si>
  <si>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</si>
  <si>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</si>
  <si>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</si>
  <si>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</si>
  <si>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</si>
  <si>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</si>
  <si>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</si>
  <si>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</si>
  <si>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</si>
  <si>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</si>
  <si>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</si>
  <si>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</si>
  <si>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</si>
  <si>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</si>
  <si>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</si>
  <si>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</si>
  <si>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</si>
  <si>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</si>
  <si>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</si>
  <si>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</si>
  <si>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</si>
  <si>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</si>
  <si>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</si>
  <si>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</si>
  <si>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</si>
  <si>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</si>
  <si>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</si>
  <si>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</si>
  <si>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</si>
  <si>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</si>
  <si>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</si>
  <si>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</si>
  <si>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</si>
  <si>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</si>
  <si>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</si>
  <si>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</si>
  <si>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</si>
  <si>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</si>
  <si>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</si>
  <si>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</si>
  <si>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</si>
  <si>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</si>
  <si>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</si>
  <si>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</si>
  <si>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</si>
  <si>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</si>
  <si>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</si>
  <si>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</si>
  <si>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</si>
  <si>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</si>
  <si>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</si>
  <si>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</si>
  <si>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</si>
  <si>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</si>
  <si>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</si>
  <si>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</si>
  <si>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</si>
  <si>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</si>
  <si>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</si>
  <si>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</si>
  <si>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</si>
  <si>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</si>
  <si>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</si>
  <si>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</si>
  <si>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</si>
  <si>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</si>
  <si>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</si>
  <si>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</si>
  <si>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</si>
  <si>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</si>
  <si>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</si>
  <si>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</si>
  <si>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</si>
  <si>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</si>
  <si>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</si>
  <si>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</si>
  <si>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</si>
  <si>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</si>
  <si>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</si>
  <si>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</si>
  <si>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</si>
  <si>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</si>
  <si>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</si>
  <si>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</si>
  <si>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</si>
  <si>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</si>
  <si>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</si>
  <si>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</si>
  <si>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</si>
  <si>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</si>
  <si>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</si>
  <si>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</si>
  <si>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</si>
  <si>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</si>
  <si>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</si>
  <si>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</si>
  <si>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</si>
  <si>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</si>
  <si>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</si>
  <si>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</si>
  <si>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</si>
  <si>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</si>
  <si>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</si>
  <si>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</si>
  <si>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</si>
  <si>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</si>
  <si>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</si>
  <si>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</si>
  <si>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</si>
  <si>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</si>
  <si>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</si>
  <si>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</si>
  <si>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</si>
  <si>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</si>
  <si>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</si>
  <si>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</si>
  <si>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</si>
  <si>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</si>
  <si>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</si>
  <si>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</si>
  <si>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</si>
  <si>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</si>
  <si>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</si>
  <si>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</si>
  <si>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</si>
  <si>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</si>
  <si>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</si>
  <si>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</si>
  <si>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</si>
  <si>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</si>
  <si>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</si>
  <si>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</si>
  <si>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</si>
  <si>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</si>
  <si>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</si>
  <si>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</si>
  <si>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</si>
  <si>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</si>
  <si>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</si>
  <si>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</si>
  <si>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</si>
  <si>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</si>
  <si>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</si>
  <si>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</si>
  <si>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</si>
  <si>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</si>
  <si>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</si>
  <si>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</si>
  <si>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</si>
  <si>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</si>
  <si>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</si>
  <si>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</si>
  <si>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</si>
  <si>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</si>
  <si>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</si>
  <si>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</si>
  <si>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</si>
  <si>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</si>
  <si>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</si>
  <si>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</si>
  <si>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</si>
  <si>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</si>
  <si>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</si>
  <si>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</si>
  <si>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</si>
  <si>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</si>
  <si>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</si>
  <si>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</si>
  <si>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</si>
  <si>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</si>
  <si>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</si>
  <si>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</si>
  <si>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</si>
  <si>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</si>
  <si>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</si>
  <si>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</si>
  <si>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</si>
  <si>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</si>
  <si>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</si>
  <si>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</si>
  <si>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</si>
  <si>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</si>
  <si>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</si>
  <si>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</si>
  <si>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</si>
  <si>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</si>
  <si>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</si>
  <si>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</si>
  <si>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</si>
  <si>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</si>
  <si>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</si>
  <si>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</si>
  <si>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</si>
  <si>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</si>
  <si>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</si>
  <si>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</si>
  <si>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</si>
  <si>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</si>
  <si>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</si>
  <si>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</si>
  <si>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</si>
  <si>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</si>
  <si>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</si>
  <si>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</si>
  <si>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</si>
  <si>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</si>
  <si>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</si>
  <si>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</si>
  <si>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</si>
  <si>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</si>
  <si>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</si>
  <si>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</si>
  <si>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</si>
  <si>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</si>
  <si>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</si>
  <si>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</si>
  <si>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</si>
  <si>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</si>
  <si>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</si>
  <si>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</si>
  <si>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</si>
  <si>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</si>
  <si>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</si>
  <si>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</si>
  <si>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</si>
  <si>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</si>
  <si>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</si>
  <si>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</si>
  <si>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</si>
  <si>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</si>
  <si>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</si>
  <si>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</si>
  <si>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</si>
  <si>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</si>
  <si>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</si>
  <si>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</si>
  <si>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</si>
  <si>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</si>
  <si>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</si>
  <si>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</si>
  <si>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</si>
  <si>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</si>
  <si>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</si>
  <si>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</si>
  <si>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</si>
  <si>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</si>
  <si>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</si>
  <si>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</si>
  <si>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</si>
  <si>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</si>
  <si>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</si>
  <si>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</si>
  <si>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</si>
  <si>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</si>
  <si>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</si>
  <si>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</si>
  <si>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</si>
  <si>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</si>
  <si>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</si>
  <si>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</si>
  <si>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</si>
  <si>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</si>
  <si>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</si>
  <si>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</si>
  <si>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</si>
  <si>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</si>
  <si>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</si>
  <si>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</si>
  <si>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</si>
  <si>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</si>
  <si>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</si>
  <si>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</si>
  <si>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</si>
  <si>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</si>
  <si>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</si>
  <si>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</si>
  <si>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</si>
  <si>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</si>
  <si>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</si>
  <si>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</si>
  <si>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</si>
  <si>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</si>
  <si>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</si>
  <si>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</si>
  <si>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</si>
  <si>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</si>
  <si>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</si>
  <si>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</si>
  <si>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</si>
  <si>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</si>
  <si>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</si>
  <si>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</si>
  <si>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</si>
  <si>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</si>
  <si>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</si>
  <si>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</si>
  <si>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</si>
  <si>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</si>
  <si>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</si>
  <si>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</si>
  <si>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</si>
  <si>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</si>
  <si>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</si>
  <si>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</si>
  <si>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</si>
  <si>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</si>
  <si>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</si>
  <si>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</si>
  <si>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</si>
  <si>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</si>
  <si>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</si>
  <si>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</si>
  <si>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</si>
  <si>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</si>
  <si>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</si>
  <si>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</si>
  <si>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</si>
  <si>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</si>
  <si>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</si>
  <si>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</si>
  <si>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</si>
  <si>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</si>
  <si>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</si>
  <si>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</si>
  <si>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</si>
  <si>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</si>
  <si>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</si>
  <si>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</si>
  <si>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</si>
  <si>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</si>
  <si>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</si>
  <si>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</si>
  <si>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</si>
  <si>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</si>
  <si>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</si>
  <si>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</si>
  <si>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</si>
  <si>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</si>
  <si>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</si>
  <si>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</si>
  <si>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</si>
  <si>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</si>
  <si>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</si>
  <si>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</si>
  <si>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</si>
  <si>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</si>
  <si>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</si>
  <si>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</si>
  <si>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</si>
  <si>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</si>
  <si>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</si>
  <si>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</si>
  <si>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</si>
  <si>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</si>
  <si>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</si>
  <si>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</si>
  <si>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</si>
  <si>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</si>
  <si>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</si>
  <si>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</si>
  <si>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</si>
  <si>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</si>
  <si>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</si>
  <si>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</si>
  <si>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</si>
  <si>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</si>
  <si>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</si>
  <si>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</si>
  <si>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</si>
  <si>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</si>
  <si>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</si>
  <si>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</si>
  <si>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</si>
  <si>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</si>
  <si>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</si>
  <si>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</si>
  <si>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</si>
  <si>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</si>
  <si>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</si>
  <si>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</si>
  <si>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</si>
  <si>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</si>
  <si>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</si>
  <si>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</si>
  <si>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</si>
  <si>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</si>
  <si>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</si>
  <si>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</si>
  <si>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</si>
  <si>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</si>
  <si>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</si>
  <si>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</si>
  <si>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</si>
  <si>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</si>
  <si>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</si>
  <si>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</si>
  <si>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</si>
  <si>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</si>
  <si>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</si>
  <si>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</si>
  <si>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</si>
  <si>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</si>
  <si>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</si>
  <si>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</si>
  <si>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</si>
  <si>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</si>
  <si>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</si>
  <si>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</si>
  <si>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</si>
  <si>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</si>
  <si>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</si>
  <si>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</si>
  <si>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</si>
  <si>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</si>
  <si>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</si>
  <si>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</si>
  <si>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</si>
  <si>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</si>
  <si>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</si>
  <si>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</si>
  <si>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</si>
  <si>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</si>
  <si>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</si>
  <si>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</si>
  <si>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</si>
  <si>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</si>
  <si>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</si>
  <si>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</si>
  <si>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</si>
  <si>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</si>
  <si>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</si>
  <si>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</si>
  <si>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</si>
  <si>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</si>
  <si>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</si>
  <si>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</si>
  <si>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</si>
  <si>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</si>
  <si>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</si>
  <si>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</si>
  <si>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</si>
  <si>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</si>
  <si>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</si>
  <si>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</si>
  <si>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</si>
  <si>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</si>
  <si>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</si>
  <si>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</si>
  <si>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</si>
  <si>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</si>
  <si>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</si>
  <si>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</si>
  <si>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</si>
  <si>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</si>
  <si>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</si>
  <si>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</si>
  <si>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</si>
  <si>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</si>
  <si>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</si>
  <si>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</si>
  <si>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</si>
  <si>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</si>
  <si>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</si>
  <si>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</si>
  <si>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</si>
  <si>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</si>
  <si>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</si>
  <si>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</si>
  <si>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</si>
  <si>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</si>
  <si>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</si>
  <si>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</si>
  <si>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</si>
  <si>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</si>
  <si>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</si>
  <si>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</si>
  <si>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</si>
  <si>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</si>
  <si>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</si>
  <si>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</si>
  <si>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</si>
  <si>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</si>
  <si>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</si>
  <si>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</si>
  <si>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</si>
  <si>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</si>
  <si>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</si>
  <si>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</si>
  <si>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</si>
  <si>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</si>
  <si>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</si>
  <si>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</si>
  <si>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</si>
  <si>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</si>
  <si>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</si>
  <si>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</si>
  <si>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</si>
  <si>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</si>
  <si>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</si>
  <si>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</si>
  <si>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</si>
  <si>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</si>
  <si>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</si>
  <si>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</si>
  <si>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</si>
  <si>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</si>
  <si>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</si>
  <si>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</si>
  <si>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</si>
  <si>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</si>
  <si>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</si>
  <si>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</si>
  <si>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</si>
  <si>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</si>
  <si>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</si>
  <si>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</si>
  <si>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</si>
  <si>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</si>
  <si>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</si>
  <si>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</si>
  <si>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</si>
  <si>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</si>
  <si>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</si>
  <si>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</si>
  <si>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</si>
  <si>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</si>
  <si>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</si>
  <si>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</si>
  <si>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</si>
  <si>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</si>
  <si>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</si>
  <si>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</si>
  <si>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</si>
  <si>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</si>
  <si>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</si>
  <si>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</si>
  <si>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</si>
  <si>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</si>
  <si>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</si>
  <si>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</si>
  <si>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</si>
  <si>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</si>
  <si>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</si>
  <si>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</si>
  <si>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</si>
  <si>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</si>
  <si>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</si>
  <si>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</si>
  <si>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</si>
  <si>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</si>
  <si>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</si>
  <si>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</si>
  <si>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</si>
  <si>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</si>
  <si>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</si>
  <si>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</si>
  <si>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</si>
  <si>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</si>
  <si>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</si>
  <si>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</si>
  <si>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</si>
  <si>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</si>
  <si>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</si>
  <si>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</si>
  <si>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</si>
  <si>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</si>
  <si>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</si>
  <si>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</si>
  <si>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</si>
  <si>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</si>
  <si>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</si>
  <si>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</si>
  <si>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</si>
  <si>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</si>
  <si>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</si>
  <si>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</si>
  <si>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</si>
  <si>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</si>
  <si>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</si>
  <si>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</si>
  <si>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</si>
  <si>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</si>
  <si>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</si>
  <si>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</si>
  <si>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</si>
  <si>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</si>
  <si>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</si>
  <si>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</si>
  <si>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</si>
  <si>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</si>
  <si>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</si>
  <si>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</si>
  <si>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</si>
  <si>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</si>
  <si>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</si>
  <si>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</si>
  <si>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</si>
  <si>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</si>
  <si>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</si>
  <si>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</si>
  <si>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</si>
  <si>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</si>
  <si>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</si>
  <si>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</si>
  <si>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</si>
  <si>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</si>
  <si>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</si>
  <si>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</si>
  <si>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</si>
  <si>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</si>
  <si>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</si>
  <si>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</si>
  <si>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</si>
  <si>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</si>
  <si>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</si>
  <si>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</si>
  <si>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</si>
  <si>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</si>
  <si>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</si>
  <si>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</si>
  <si>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</si>
  <si>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</si>
  <si>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</si>
  <si>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</si>
  <si>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</si>
  <si>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</si>
  <si>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</si>
  <si>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</si>
  <si>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</si>
  <si>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</si>
  <si>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</si>
  <si>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</si>
  <si>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</si>
  <si>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</si>
  <si>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</si>
  <si>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</si>
  <si>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</si>
  <si>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</si>
  <si>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</si>
  <si>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</si>
  <si>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</si>
  <si>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</si>
  <si>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</si>
  <si>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</si>
  <si>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</si>
  <si>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</si>
  <si>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</si>
  <si>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</si>
  <si>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</si>
  <si>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</si>
  <si>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</si>
  <si>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</si>
  <si>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</si>
  <si>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</si>
  <si>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</si>
  <si>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</si>
  <si>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</si>
  <si>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</si>
  <si>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</si>
  <si>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</si>
  <si>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</si>
  <si>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</si>
  <si>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</si>
  <si>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</si>
  <si>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</si>
  <si>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</si>
  <si>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</si>
  <si>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</si>
  <si>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</si>
  <si>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</si>
  <si>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</si>
  <si>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</si>
  <si>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</si>
  <si>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</si>
  <si>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</si>
  <si>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</si>
  <si>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</si>
  <si>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</si>
  <si>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</si>
  <si>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</si>
  <si>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</si>
  <si>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</si>
  <si>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</si>
  <si>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</si>
  <si>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</si>
  <si>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</si>
  <si>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</si>
  <si>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</si>
  <si>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</si>
  <si>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</si>
  <si>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</si>
  <si>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</si>
  <si>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</si>
  <si>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</si>
  <si>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</si>
  <si>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</si>
  <si>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</si>
  <si>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</si>
  <si>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</si>
  <si>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</si>
  <si>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</si>
  <si>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</si>
  <si>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</si>
  <si>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</si>
  <si>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</si>
  <si>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</si>
  <si>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</si>
  <si>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</si>
  <si>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</si>
  <si>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</si>
  <si>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</si>
  <si>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</si>
  <si>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</si>
  <si>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</si>
  <si>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</si>
  <si>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</si>
  <si>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</si>
  <si>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</si>
  <si>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</si>
  <si>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</si>
  <si>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</si>
  <si>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</si>
  <si>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</si>
  <si>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</si>
  <si>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</si>
  <si>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</si>
  <si>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</si>
  <si>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</si>
  <si>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</si>
  <si>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</si>
  <si>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</si>
  <si>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</si>
  <si>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</si>
  <si>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</si>
  <si>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</si>
  <si>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</si>
  <si>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</si>
  <si>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</si>
  <si>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</si>
  <si>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</si>
  <si>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</si>
  <si>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</si>
  <si>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</si>
  <si>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</si>
  <si>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</si>
  <si>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</si>
  <si>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</si>
  <si>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</si>
  <si>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</si>
  <si>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</si>
  <si>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</si>
  <si>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</si>
  <si>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</si>
  <si>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</si>
  <si>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</si>
  <si>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</si>
  <si>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</si>
  <si>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</si>
  <si>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</si>
  <si>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</si>
  <si>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</si>
  <si>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</si>
  <si>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</si>
  <si>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</si>
  <si>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</si>
  <si>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</si>
  <si>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</si>
  <si>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</si>
  <si>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</si>
  <si>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</si>
  <si>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</si>
  <si>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</si>
  <si>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</si>
  <si>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</si>
  <si>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</si>
  <si>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</si>
  <si>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</si>
  <si>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</si>
  <si>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</si>
  <si>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</si>
  <si>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</si>
  <si>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</si>
  <si>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</si>
  <si>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</si>
  <si>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</si>
  <si>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</si>
  <si>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</si>
  <si>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</si>
  <si>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</si>
  <si>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</si>
  <si>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</si>
  <si>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</si>
  <si>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</si>
  <si>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</si>
  <si>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</si>
  <si>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</si>
  <si>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</si>
  <si>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</si>
  <si>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</si>
  <si>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</si>
  <si>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</si>
  <si>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</si>
  <si>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</si>
  <si>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</si>
  <si>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</si>
  <si>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</si>
  <si>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</si>
  <si>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</si>
  <si>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</si>
  <si>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</si>
  <si>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</si>
  <si>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</si>
  <si>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</si>
  <si>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</si>
  <si>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</si>
  <si>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</si>
  <si>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</si>
  <si>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</si>
  <si>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</si>
  <si>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</si>
  <si>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</si>
  <si>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</si>
  <si>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</si>
  <si>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</si>
  <si>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</si>
  <si>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</si>
  <si>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</si>
  <si>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</si>
  <si>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</si>
  <si>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</si>
  <si>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</si>
  <si>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</si>
  <si>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</si>
  <si>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</si>
  <si>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</si>
  <si>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</si>
  <si>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</si>
  <si>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</si>
  <si>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</si>
  <si>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</si>
  <si>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</si>
  <si>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</si>
  <si>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</si>
  <si>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</si>
  <si>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</si>
  <si>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</si>
  <si>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</si>
  <si>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</si>
  <si>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</si>
  <si>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</si>
  <si>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</si>
  <si>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</si>
  <si>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</si>
  <si>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</si>
  <si>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</si>
  <si>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</si>
  <si>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</si>
  <si>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</si>
  <si>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</si>
  <si>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</si>
  <si>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</si>
  <si>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</si>
  <si>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</si>
  <si>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</si>
  <si>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</si>
  <si>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</si>
  <si>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</si>
  <si>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</si>
  <si>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</si>
  <si>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</si>
  <si>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</si>
  <si>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</si>
  <si>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</si>
  <si>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</si>
  <si>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</si>
  <si>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</si>
  <si>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</si>
  <si>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</si>
  <si>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</si>
  <si>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</si>
  <si>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</si>
  <si>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</si>
  <si>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</si>
  <si>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</si>
  <si>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</si>
  <si>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</si>
  <si>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</si>
  <si>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</si>
  <si>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</si>
  <si>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</si>
  <si>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</si>
  <si>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</si>
  <si>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</si>
  <si>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</si>
  <si>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</si>
  <si>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</si>
  <si>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</si>
  <si>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</si>
  <si>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</si>
  <si>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</si>
  <si>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</si>
  <si>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</si>
  <si>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</si>
  <si>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</si>
  <si>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</si>
  <si>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</si>
  <si>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</si>
  <si>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</si>
  <si>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</si>
  <si>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</si>
  <si>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</si>
  <si>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</si>
  <si>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</si>
  <si>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</si>
  <si>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</si>
  <si>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</si>
  <si>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</si>
  <si>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</si>
  <si>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</si>
  <si>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</si>
  <si>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</si>
  <si>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</si>
  <si>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</si>
  <si>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</si>
  <si>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</si>
  <si>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</si>
  <si>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</si>
  <si>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</si>
  <si>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</si>
  <si>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</si>
  <si>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</si>
  <si>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</si>
  <si>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</si>
  <si>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</si>
  <si>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</si>
  <si>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</si>
  <si>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</si>
  <si>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</si>
  <si>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</si>
  <si>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</si>
  <si>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</si>
  <si>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</si>
  <si>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</si>
  <si>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</si>
  <si>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</si>
  <si>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</si>
  <si>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</si>
  <si>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</si>
  <si>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</si>
  <si>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</si>
  <si>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</si>
  <si>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</si>
  <si>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</si>
  <si>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</si>
  <si>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</si>
  <si>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</si>
  <si>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</si>
  <si>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</si>
  <si>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</si>
  <si>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</si>
  <si>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</si>
  <si>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</si>
  <si>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</si>
  <si>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</si>
  <si>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</si>
  <si>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</si>
  <si>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</si>
  <si>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</si>
  <si>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</si>
  <si>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</si>
  <si>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</si>
  <si>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</si>
  <si>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</si>
  <si>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</si>
  <si>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</si>
  <si>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</si>
  <si>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</si>
  <si>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</si>
  <si>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</si>
  <si>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</si>
  <si>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</si>
  <si>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</si>
  <si>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</si>
  <si>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</si>
  <si>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</si>
  <si>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</si>
  <si>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</si>
  <si>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</si>
  <si>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</si>
  <si>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</si>
  <si>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</si>
  <si>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</si>
  <si>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</si>
  <si>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</si>
  <si>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</si>
  <si>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</si>
  <si>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</si>
  <si>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</si>
  <si>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</si>
  <si>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</si>
  <si>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</si>
  <si>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</si>
  <si>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</si>
  <si>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</si>
  <si>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</si>
  <si>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</si>
  <si>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</si>
  <si>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</si>
  <si>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</si>
  <si>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</si>
  <si>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</si>
  <si>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</si>
  <si>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</si>
  <si>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</si>
  <si>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</si>
  <si>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</si>
  <si>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</si>
  <si>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</si>
  <si>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</si>
  <si>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</si>
  <si>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</si>
  <si>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</si>
  <si>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</si>
  <si>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</si>
  <si>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</si>
  <si>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</si>
  <si>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</si>
  <si>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</si>
  <si>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</si>
  <si>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</si>
  <si>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</si>
  <si>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</si>
  <si>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</si>
  <si>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</si>
  <si>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</si>
  <si>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</si>
  <si>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</si>
  <si>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</si>
  <si>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</si>
  <si>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</si>
  <si>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</si>
  <si>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</si>
  <si>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</si>
  <si>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</si>
  <si>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</si>
  <si>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</si>
  <si>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</si>
  <si>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</si>
  <si>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</si>
  <si>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</si>
  <si>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</si>
  <si>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</si>
  <si>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</si>
  <si>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</si>
  <si>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</si>
  <si>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</si>
  <si>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</si>
  <si>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</si>
  <si>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</si>
  <si>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</si>
  <si>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</si>
  <si>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</si>
  <si>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</si>
  <si>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</si>
  <si>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</si>
  <si>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</si>
  <si>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</si>
  <si>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</si>
  <si>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</si>
  <si>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</si>
  <si>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</si>
  <si>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</si>
  <si>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</si>
  <si>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</si>
  <si>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</si>
  <si>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</si>
  <si>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</si>
  <si>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</si>
  <si>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</si>
  <si>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</si>
  <si>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</si>
  <si>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</si>
  <si>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</si>
  <si>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</si>
  <si>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</si>
  <si>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</si>
  <si>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</si>
  <si>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</si>
  <si>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</si>
  <si>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</si>
  <si>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</si>
  <si>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</si>
  <si>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</si>
  <si>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</si>
  <si>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</si>
  <si>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</si>
  <si>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</si>
  <si>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</si>
  <si>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</si>
  <si>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</si>
  <si>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</si>
  <si>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</si>
  <si>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</si>
  <si>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</si>
  <si>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</si>
  <si>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</si>
  <si>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</si>
  <si>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</si>
  <si>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</si>
  <si>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</si>
  <si>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</si>
  <si>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</si>
  <si>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</si>
  <si>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</si>
  <si>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</si>
  <si>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</si>
  <si>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</si>
  <si>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</si>
  <si>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</si>
  <si>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</si>
  <si>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</si>
  <si>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</si>
  <si>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</si>
  <si>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</si>
  <si>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</si>
  <si>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</si>
  <si>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</si>
  <si>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</si>
  <si>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</si>
  <si>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</si>
  <si>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</si>
  <si>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</si>
  <si>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</si>
  <si>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</si>
  <si>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</si>
  <si>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</si>
  <si>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</si>
  <si>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</si>
  <si>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</si>
  <si>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</si>
  <si>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</si>
  <si>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</si>
  <si>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</si>
  <si>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</si>
  <si>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</si>
  <si>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</si>
  <si>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</si>
  <si>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</si>
  <si>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</si>
  <si>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</si>
  <si>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</si>
  <si>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</si>
  <si>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</si>
  <si>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</si>
  <si>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</si>
  <si>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</si>
  <si>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</si>
  <si>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</si>
  <si>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</si>
  <si>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</si>
  <si>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</si>
  <si>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</si>
  <si>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</si>
  <si>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</si>
  <si>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</si>
  <si>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</si>
  <si>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</si>
  <si>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</si>
  <si>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</si>
  <si>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</si>
  <si>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</si>
  <si>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</si>
  <si>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</si>
  <si>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</si>
  <si>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</si>
  <si>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</si>
  <si>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</si>
  <si>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</si>
  <si>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</si>
  <si>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</si>
  <si>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</si>
  <si>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</si>
  <si>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</si>
  <si>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</si>
  <si>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</si>
  <si>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</si>
  <si>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</si>
  <si>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</si>
  <si>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</si>
  <si>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</si>
  <si>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</si>
  <si>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</si>
  <si>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</si>
  <si>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</si>
  <si>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</si>
  <si>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</si>
  <si>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</si>
  <si>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</si>
  <si>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</si>
  <si>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</si>
  <si>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</si>
  <si>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</si>
  <si>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</si>
  <si>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</si>
  <si>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</si>
  <si>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</si>
  <si>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</si>
  <si>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</si>
  <si>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</si>
  <si>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</si>
  <si>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</si>
  <si>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</si>
  <si>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</si>
  <si>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</si>
  <si>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</si>
  <si>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</si>
  <si>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</si>
  <si>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</si>
  <si>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</si>
  <si>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</si>
  <si>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</si>
  <si>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</si>
  <si>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</si>
  <si>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</si>
  <si>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</si>
  <si>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</si>
  <si>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</si>
  <si>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</si>
  <si>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</si>
  <si>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</si>
  <si>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</si>
  <si>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</si>
  <si>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</si>
  <si>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</si>
  <si>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</si>
  <si>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</si>
  <si>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</si>
  <si>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</si>
  <si>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</si>
  <si>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</si>
  <si>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</si>
  <si>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</si>
  <si>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</si>
  <si>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</si>
  <si>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</si>
  <si>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</si>
  <si>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</si>
  <si>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</si>
  <si>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</si>
  <si>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</si>
  <si>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</si>
  <si>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</si>
  <si>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</si>
  <si>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</si>
  <si>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</si>
  <si>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</si>
  <si>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</si>
  <si>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</si>
  <si>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</si>
  <si>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</si>
  <si>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</si>
  <si>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</si>
  <si>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</si>
  <si>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</si>
  <si>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</si>
  <si>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</si>
  <si>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</si>
  <si>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</si>
  <si>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</si>
  <si>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</si>
  <si>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</si>
  <si>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</si>
  <si>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</si>
  <si>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</si>
  <si>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</si>
  <si>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</si>
  <si>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</si>
  <si>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</si>
  <si>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</si>
  <si>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</si>
  <si>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</si>
  <si>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</si>
  <si>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</si>
  <si>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</si>
  <si>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</si>
  <si>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</si>
  <si>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</si>
  <si>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</si>
  <si>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</si>
  <si>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</si>
  <si>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</si>
  <si>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</si>
  <si>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</si>
  <si>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</si>
  <si>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</si>
  <si>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</si>
  <si>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</si>
  <si>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</si>
  <si>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</si>
  <si>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</si>
  <si>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</si>
  <si>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</si>
  <si>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</si>
  <si>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</si>
  <si>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</si>
  <si>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</si>
  <si>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</si>
  <si>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</si>
  <si>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</si>
  <si>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</si>
  <si>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</si>
  <si>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</si>
  <si>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</si>
  <si>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</si>
  <si>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</si>
  <si>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</si>
  <si>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</si>
  <si>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</si>
  <si>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</si>
  <si>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</si>
  <si>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</si>
  <si>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</si>
  <si>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</si>
  <si>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</si>
  <si>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</si>
  <si>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</si>
  <si>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</si>
  <si>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</si>
  <si>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</si>
  <si>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</si>
  <si>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</si>
  <si>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</si>
  <si>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</si>
  <si>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</si>
  <si>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</si>
  <si>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</si>
  <si>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</si>
  <si>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</si>
  <si>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</si>
  <si>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</si>
  <si>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</si>
  <si>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</si>
  <si>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</si>
  <si>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</si>
  <si>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</si>
  <si>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</si>
  <si>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</si>
  <si>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</si>
  <si>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</si>
  <si>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</si>
  <si>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</si>
  <si>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</si>
  <si>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</si>
  <si>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</si>
  <si>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</si>
  <si>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</si>
  <si>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</si>
  <si>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</si>
  <si>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</si>
  <si>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</si>
  <si>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</si>
  <si>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</si>
  <si>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</si>
  <si>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</si>
  <si>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</si>
  <si>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</si>
  <si>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</si>
  <si>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</si>
  <si>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</si>
  <si>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</si>
  <si>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</si>
  <si>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</si>
  <si>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</si>
  <si>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</si>
  <si>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</si>
  <si>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</si>
  <si>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</si>
  <si>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</si>
  <si>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</si>
  <si>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</si>
  <si>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</si>
  <si>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</si>
  <si>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</si>
  <si>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</si>
  <si>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</si>
  <si>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</si>
  <si>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</si>
  <si>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</si>
  <si>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</si>
  <si>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</si>
  <si>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</si>
  <si>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</si>
  <si>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</si>
  <si>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</si>
  <si>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</si>
  <si>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</si>
  <si>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</si>
  <si>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</si>
  <si>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</si>
  <si>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</si>
  <si>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</si>
  <si>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</si>
  <si>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</si>
  <si>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</si>
  <si>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</si>
  <si>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</si>
  <si>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</si>
  <si>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</si>
  <si>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</si>
  <si>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</si>
  <si>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</si>
  <si>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</si>
  <si>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</si>
  <si>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</si>
  <si>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</si>
  <si>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</si>
  <si>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</si>
  <si>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</si>
  <si>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</si>
  <si>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</si>
  <si>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</si>
  <si>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</si>
  <si>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</si>
  <si>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</si>
  <si>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</si>
  <si>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</si>
  <si>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</si>
  <si>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</si>
  <si>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</si>
  <si>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</si>
  <si>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</si>
  <si>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</si>
  <si>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</si>
  <si>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</si>
  <si>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</si>
  <si>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</si>
  <si>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</si>
  <si>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</si>
  <si>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</si>
  <si>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</si>
  <si>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</si>
  <si>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</si>
  <si>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</si>
  <si>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</si>
  <si>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</si>
  <si>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</si>
  <si>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</si>
  <si>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</si>
  <si>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</si>
  <si>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</si>
  <si>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</si>
  <si>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</si>
  <si>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</si>
  <si>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</si>
  <si>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</si>
  <si>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</si>
  <si>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</si>
  <si>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</si>
  <si>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</si>
  <si>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</si>
  <si>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</si>
  <si>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</si>
  <si>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</si>
  <si>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</si>
  <si>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</si>
  <si>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</si>
  <si>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</si>
  <si>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</si>
  <si>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</si>
  <si>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</si>
  <si>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</si>
  <si>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</si>
  <si>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</si>
  <si>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</si>
  <si>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</si>
  <si>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</si>
  <si>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</si>
  <si>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</si>
  <si>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</si>
  <si>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</si>
  <si>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</si>
  <si>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</si>
  <si>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</si>
  <si>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</si>
  <si>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</si>
  <si>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</si>
  <si>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</si>
  <si>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</si>
  <si>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</si>
  <si>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</si>
  <si>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</si>
  <si>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</si>
  <si>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</si>
  <si>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</si>
  <si>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</si>
  <si>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</si>
  <si>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</si>
  <si>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</si>
  <si>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</si>
  <si>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</si>
  <si>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</si>
  <si>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</si>
  <si>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</si>
  <si>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</si>
  <si>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</si>
  <si>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</si>
  <si>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</si>
  <si>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</si>
  <si>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</si>
  <si>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</si>
  <si>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</si>
  <si>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</si>
  <si>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</si>
  <si>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</si>
  <si>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</si>
  <si>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</si>
  <si>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</si>
  <si>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</si>
  <si>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</si>
  <si>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</si>
  <si>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</si>
  <si>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</si>
  <si>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</si>
  <si>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</si>
  <si>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</si>
  <si>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</si>
  <si>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</si>
  <si>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</si>
  <si>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</si>
  <si>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</si>
  <si>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</si>
  <si>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</si>
  <si>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</si>
  <si>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</si>
  <si>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</si>
  <si>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</si>
  <si>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</si>
  <si>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</si>
  <si>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</si>
  <si>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</si>
  <si>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</si>
  <si>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</si>
  <si>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</si>
  <si>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</si>
  <si>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</si>
  <si>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</si>
  <si>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</si>
  <si>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</si>
  <si>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</si>
  <si>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</si>
  <si>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</si>
  <si>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</si>
  <si>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</si>
  <si>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</si>
  <si>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</si>
  <si>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</si>
  <si>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</si>
  <si>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</si>
  <si>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</si>
  <si>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</si>
  <si>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</si>
  <si>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</si>
  <si>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</si>
  <si>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</si>
  <si>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</si>
  <si>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</si>
  <si>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</si>
  <si>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</si>
  <si>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</si>
  <si>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</si>
  <si>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</si>
  <si>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</si>
  <si>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</si>
  <si>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</si>
  <si>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</si>
  <si>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</si>
  <si>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</si>
  <si>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</si>
  <si>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</si>
  <si>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</si>
  <si>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</si>
  <si>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</si>
  <si>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</si>
  <si>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</si>
  <si>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</si>
  <si>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</si>
  <si>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</si>
  <si>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</si>
  <si>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</si>
  <si>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</si>
  <si>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</si>
  <si>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</si>
  <si>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</si>
  <si>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</si>
  <si>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</si>
  <si>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</si>
  <si>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</si>
  <si>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</si>
  <si>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</si>
  <si>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</si>
  <si>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</si>
  <si>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</si>
  <si>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</si>
  <si>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</si>
  <si>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</si>
  <si>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</si>
  <si>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</si>
  <si>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</si>
  <si>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</si>
  <si>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</si>
  <si>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</si>
  <si>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</si>
  <si>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</si>
  <si>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</si>
  <si>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</si>
  <si>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</si>
  <si>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</si>
  <si>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</si>
  <si>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</si>
  <si>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</si>
  <si>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</si>
  <si>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</si>
  <si>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</si>
  <si>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</si>
  <si>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</si>
  <si>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</si>
  <si>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</si>
  <si>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</si>
  <si>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</si>
  <si>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</si>
  <si>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</si>
  <si>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</si>
  <si>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</si>
  <si>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</si>
  <si>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</si>
  <si>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</si>
  <si>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</si>
  <si>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</si>
  <si>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</si>
  <si>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</si>
  <si>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</si>
  <si>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</si>
  <si>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</si>
  <si>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</si>
  <si>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</si>
  <si>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</si>
  <si>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</si>
  <si>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</si>
  <si>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</si>
  <si>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</si>
  <si>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</si>
  <si>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</si>
  <si>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</si>
  <si>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</si>
  <si>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</si>
  <si>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</si>
  <si>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</si>
  <si>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</si>
  <si>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</si>
  <si>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</si>
  <si>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</si>
  <si>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</si>
  <si>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</si>
  <si>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</si>
  <si>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</si>
  <si>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</si>
  <si>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</si>
  <si>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</si>
  <si>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</si>
  <si>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</si>
  <si>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</si>
  <si>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</si>
  <si>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</si>
  <si>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</si>
  <si>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</si>
  <si>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</si>
  <si>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</si>
  <si>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</si>
  <si>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</si>
  <si>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</si>
  <si>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</si>
  <si>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</si>
  <si>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</si>
  <si>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</si>
  <si>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</si>
  <si>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</si>
  <si>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</si>
  <si>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</si>
  <si>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</si>
  <si>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</si>
  <si>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</si>
  <si>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</si>
  <si>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</si>
  <si>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</si>
  <si>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</si>
  <si>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</si>
  <si>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</si>
  <si>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</si>
  <si>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</si>
  <si>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</si>
  <si>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</si>
  <si>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</si>
  <si>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</si>
  <si>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</si>
  <si>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</si>
  <si>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</si>
  <si>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</si>
  <si>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</si>
  <si>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</si>
  <si>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</si>
  <si>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</si>
  <si>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</si>
  <si>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</si>
  <si>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</si>
  <si>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</si>
  <si>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</si>
  <si>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</si>
  <si>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</si>
  <si>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</si>
  <si>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</si>
  <si>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</si>
  <si>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</si>
  <si>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</si>
  <si>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</si>
  <si>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</si>
  <si>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</si>
  <si>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</si>
  <si>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</si>
  <si>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</si>
  <si>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</si>
  <si>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</si>
  <si>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</si>
  <si>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</si>
  <si>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</si>
  <si>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</si>
  <si>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</si>
  <si>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</si>
  <si>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</si>
  <si>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</si>
  <si>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</si>
  <si>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</si>
  <si>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</si>
  <si>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</si>
  <si>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</si>
  <si>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</si>
  <si>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</si>
  <si>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</si>
  <si>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</si>
  <si>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</si>
  <si>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</si>
  <si>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</si>
  <si>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</si>
  <si>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</si>
  <si>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</si>
  <si>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</si>
  <si>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</si>
  <si>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</si>
  <si>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</si>
  <si>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</si>
  <si>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</si>
  <si>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</si>
  <si>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</si>
  <si>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</si>
  <si>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</si>
  <si>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</si>
  <si>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</si>
  <si>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</si>
  <si>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</si>
  <si>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</si>
  <si>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</si>
  <si>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</si>
  <si>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</si>
  <si>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</si>
  <si>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</si>
  <si>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</si>
  <si>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</si>
  <si>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</si>
  <si>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</si>
  <si>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</si>
  <si>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</si>
  <si>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</si>
  <si>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</si>
  <si>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</si>
  <si>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</si>
  <si>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</si>
  <si>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</si>
  <si>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</si>
  <si>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</si>
  <si>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</si>
  <si>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</si>
  <si>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</si>
  <si>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</si>
  <si>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</si>
  <si>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</si>
  <si>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</si>
  <si>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</si>
  <si>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</si>
  <si>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</si>
  <si>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</si>
  <si>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</si>
  <si>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</si>
  <si>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</si>
  <si>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</si>
  <si>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</si>
  <si>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</si>
  <si>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</si>
  <si>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</si>
  <si>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</si>
  <si>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</si>
  <si>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</si>
  <si>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</si>
  <si>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</si>
  <si>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</si>
  <si>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</si>
  <si>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</si>
  <si>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</si>
  <si>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</si>
  <si>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</si>
  <si>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</si>
  <si>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</si>
  <si>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</si>
  <si>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</si>
  <si>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</si>
  <si>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</si>
  <si>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</si>
  <si>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</si>
  <si>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</si>
  <si>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</si>
  <si>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</si>
  <si>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</si>
  <si>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</si>
  <si>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</si>
  <si>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</si>
  <si>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</si>
  <si>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</si>
  <si>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</si>
  <si>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</si>
  <si>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</si>
  <si>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</si>
  <si>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</si>
  <si>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</si>
  <si>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</si>
  <si>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</si>
  <si>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</si>
  <si>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</si>
  <si>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</si>
  <si>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</si>
  <si>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</si>
  <si>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</si>
  <si>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</si>
  <si>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</si>
  <si>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</si>
  <si>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</si>
  <si>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</si>
  <si>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</si>
  <si>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</si>
  <si>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</si>
  <si>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</si>
  <si>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</si>
  <si>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</si>
  <si>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</si>
  <si>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</si>
  <si>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</si>
  <si>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</si>
  <si>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</si>
  <si>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</si>
  <si>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</si>
  <si>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</si>
  <si>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</si>
  <si>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</si>
  <si>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</si>
  <si>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</si>
  <si>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</si>
  <si>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</si>
  <si>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</si>
  <si>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</si>
  <si>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</si>
  <si>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</si>
  <si>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</si>
  <si>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</si>
  <si>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</si>
  <si>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</si>
  <si>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</si>
  <si>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</si>
  <si>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</si>
  <si>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</si>
  <si>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</si>
  <si>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</si>
  <si>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</si>
  <si>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</si>
  <si>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</si>
  <si>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</si>
  <si>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</si>
  <si>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</si>
  <si>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</si>
  <si>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</si>
  <si>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</si>
  <si>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</si>
  <si>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</si>
  <si>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</si>
  <si>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</si>
  <si>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</si>
  <si>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</si>
  <si>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</si>
  <si>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</si>
  <si>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</si>
  <si>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</si>
  <si>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</si>
  <si>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</si>
  <si>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</si>
  <si>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</si>
  <si>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</si>
  <si>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</si>
  <si>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</si>
  <si>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</si>
  <si>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</si>
  <si>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</si>
  <si>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</si>
  <si>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</si>
  <si>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</si>
  <si>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</si>
  <si>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</si>
  <si>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</si>
  <si>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</si>
  <si>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</si>
  <si>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</si>
  <si>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</si>
  <si>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</si>
  <si>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</si>
  <si>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</si>
  <si>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</si>
  <si>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</si>
  <si>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</si>
  <si>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</si>
  <si>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</si>
  <si>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</si>
  <si>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</si>
  <si>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</si>
  <si>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</si>
  <si>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</si>
  <si>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</si>
  <si>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</si>
  <si>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</si>
  <si>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</si>
  <si>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</si>
  <si>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</si>
  <si>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</si>
  <si>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</si>
  <si>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</si>
  <si>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</si>
  <si>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</si>
  <si>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</si>
  <si>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</si>
  <si>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</si>
  <si>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</si>
  <si>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</si>
  <si>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</si>
  <si>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</si>
  <si>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</si>
  <si>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</si>
  <si>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</si>
  <si>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</si>
  <si>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</si>
  <si>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</si>
  <si>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</si>
  <si>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</si>
  <si>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</si>
  <si>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</si>
  <si>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</si>
  <si>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</si>
  <si>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</si>
  <si>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</si>
  <si>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</si>
  <si>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</si>
  <si>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</si>
  <si>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</si>
  <si>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</si>
  <si>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</si>
  <si>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</si>
  <si>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</si>
  <si>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</si>
  <si>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</si>
  <si>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</si>
  <si>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</si>
  <si>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</si>
  <si>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</si>
  <si>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</si>
  <si>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</si>
  <si>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</si>
  <si>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</si>
  <si>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</si>
  <si>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</si>
  <si>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</si>
  <si>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</si>
  <si>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</si>
  <si>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</si>
  <si>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</si>
  <si>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</si>
  <si>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</si>
  <si>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</si>
  <si>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</si>
  <si>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</si>
  <si>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</si>
  <si>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</si>
  <si>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</si>
  <si>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</si>
  <si>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</si>
  <si>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</si>
  <si>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</si>
  <si>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</si>
  <si>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</si>
  <si>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</si>
  <si>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</si>
  <si>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</si>
  <si>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</si>
  <si>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</si>
  <si>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</si>
  <si>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</si>
  <si>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</si>
  <si>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</si>
  <si>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</si>
  <si>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</si>
  <si>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</si>
  <si>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</si>
  <si>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</si>
  <si>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</si>
  <si>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</si>
  <si>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</si>
  <si>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</si>
  <si>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</si>
  <si>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</si>
  <si>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</si>
  <si>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</si>
  <si>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</si>
  <si>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</si>
  <si>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</si>
  <si>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</si>
  <si>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</si>
  <si>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</si>
  <si>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</si>
  <si>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</si>
  <si>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</si>
  <si>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</si>
  <si>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</si>
  <si>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</si>
  <si>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</si>
  <si>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</si>
  <si>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</si>
  <si>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</si>
  <si>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</si>
  <si>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</si>
  <si>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</si>
  <si>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</si>
  <si>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</si>
  <si>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</si>
  <si>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</si>
  <si>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</si>
  <si>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</si>
  <si>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</si>
  <si>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</si>
  <si>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</si>
  <si>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</si>
  <si>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</si>
  <si>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</si>
  <si>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</si>
  <si>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</si>
  <si>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</si>
  <si>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</si>
  <si>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</si>
  <si>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</si>
  <si>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</si>
  <si>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</si>
  <si>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</si>
  <si>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</si>
  <si>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</si>
  <si>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</si>
  <si>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</si>
  <si>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</si>
  <si>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</si>
  <si>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</si>
  <si>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</si>
  <si>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</si>
  <si>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</si>
  <si>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</si>
  <si>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</si>
  <si>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</si>
  <si>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</si>
  <si>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</si>
  <si>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</si>
  <si>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</si>
  <si>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</si>
  <si>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</si>
  <si>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</si>
  <si>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</si>
  <si>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</si>
  <si>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</si>
  <si>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</si>
  <si>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</si>
  <si>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</si>
  <si>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</si>
  <si>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</si>
  <si>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</si>
  <si>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</si>
  <si>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</si>
  <si>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</si>
  <si>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</si>
  <si>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</si>
  <si>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</si>
  <si>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</si>
  <si>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</si>
  <si>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</si>
  <si>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</si>
  <si>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</si>
  <si>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</si>
  <si>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</si>
  <si>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</si>
  <si>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</si>
  <si>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</si>
  <si>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</si>
  <si>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</si>
  <si>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</si>
  <si>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</si>
  <si>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</si>
  <si>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</si>
  <si>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</si>
  <si>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</si>
  <si>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</si>
  <si>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</si>
  <si>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</si>
  <si>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</si>
  <si>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</si>
  <si>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</si>
  <si>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</si>
  <si>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</si>
  <si>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</si>
  <si>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</si>
  <si>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</si>
  <si>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</si>
  <si>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</si>
  <si>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</si>
  <si>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</si>
  <si>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</si>
  <si>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</si>
  <si>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</si>
  <si>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</si>
  <si>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</si>
  <si>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</si>
  <si>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</si>
  <si>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</si>
  <si>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</si>
  <si>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</si>
  <si>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</si>
  <si>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</si>
  <si>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</si>
  <si>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</si>
  <si>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</si>
  <si>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</si>
  <si>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</si>
  <si>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</si>
  <si>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</si>
  <si>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</si>
  <si>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</si>
  <si>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</si>
  <si>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</si>
  <si>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</si>
  <si>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</si>
  <si>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</si>
  <si>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</si>
  <si>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</si>
  <si>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</si>
  <si>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</si>
  <si>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</si>
  <si>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</si>
  <si>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</si>
  <si>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</si>
  <si>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</si>
  <si>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</si>
  <si>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</si>
  <si>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</si>
  <si>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</si>
  <si>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</si>
  <si>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</si>
  <si>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</si>
  <si>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</si>
  <si>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</si>
  <si>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</si>
  <si>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</si>
  <si>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</si>
  <si>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</si>
  <si>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</si>
  <si>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</si>
  <si>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</si>
  <si>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</si>
  <si>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</si>
  <si>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</si>
  <si>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</si>
  <si>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</si>
  <si>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</si>
  <si>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</si>
  <si>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</si>
  <si>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</si>
  <si>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</si>
  <si>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</si>
  <si>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</si>
  <si>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</si>
  <si>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</si>
  <si>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</si>
  <si>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</si>
  <si>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</si>
  <si>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</si>
  <si>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</si>
  <si>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</si>
  <si>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</si>
  <si>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</si>
  <si>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</si>
  <si>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</si>
  <si>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</si>
  <si>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</si>
  <si>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</si>
  <si>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</si>
  <si>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</si>
  <si>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</si>
  <si>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</si>
  <si>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</si>
  <si>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</si>
  <si>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</si>
  <si>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</si>
  <si>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</si>
  <si>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</si>
  <si>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</si>
  <si>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</si>
  <si>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</si>
  <si>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</si>
  <si>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</si>
  <si>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</si>
  <si>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</si>
  <si>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</si>
  <si>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</si>
  <si>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</si>
  <si>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</si>
  <si>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</si>
  <si>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</si>
  <si>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</si>
  <si>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</si>
  <si>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</si>
  <si>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</si>
  <si>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</si>
  <si>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</si>
  <si>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</si>
  <si>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</si>
  <si>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</si>
  <si>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</si>
  <si>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</si>
  <si>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</si>
  <si>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</si>
  <si>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</si>
  <si>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</si>
  <si>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</si>
  <si>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</si>
  <si>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</si>
  <si>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</si>
  <si>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</si>
  <si>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</si>
  <si>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</si>
  <si>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</si>
  <si>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</si>
  <si>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</si>
  <si>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</si>
  <si>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</si>
  <si>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</si>
  <si>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</si>
  <si>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</si>
  <si>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</si>
  <si>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</si>
  <si>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</si>
  <si>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</si>
  <si>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</si>
  <si>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</si>
  <si>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</si>
  <si>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</si>
  <si>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</si>
  <si>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</si>
  <si>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</si>
  <si>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</si>
  <si>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</si>
  <si>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</si>
  <si>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</si>
  <si>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</si>
  <si>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</si>
  <si>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</si>
  <si>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</si>
  <si>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</si>
  <si>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</si>
  <si>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</si>
  <si>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</si>
  <si>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</si>
  <si>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</si>
  <si>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</si>
  <si>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</si>
  <si>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</si>
  <si>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</si>
  <si>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</si>
  <si>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</si>
  <si>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</si>
  <si>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</si>
  <si>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</si>
  <si>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</si>
  <si>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</si>
  <si>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</si>
  <si>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</si>
  <si>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</si>
  <si>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</si>
  <si>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</si>
  <si>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</si>
  <si>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</si>
  <si>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</si>
  <si>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</si>
  <si>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</si>
  <si>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</si>
  <si>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</si>
  <si>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</si>
  <si>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</si>
  <si>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</si>
  <si>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</si>
  <si>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</si>
  <si>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</si>
  <si>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</si>
  <si>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</si>
  <si>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</si>
  <si>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</si>
  <si>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</si>
  <si>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</si>
  <si>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</si>
  <si>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</si>
  <si>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</si>
  <si>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</si>
  <si>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</si>
  <si>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</si>
  <si>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</si>
  <si>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</si>
  <si>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</si>
  <si>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</si>
  <si>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</si>
  <si>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</si>
  <si>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</si>
  <si>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</si>
  <si>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</si>
  <si>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</si>
  <si>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</si>
  <si>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</si>
  <si>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</si>
  <si>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</si>
  <si>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</si>
  <si>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</si>
  <si>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</si>
  <si>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</si>
  <si>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</si>
  <si>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</si>
  <si>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</si>
  <si>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</si>
  <si>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</si>
  <si>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</si>
  <si>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</si>
  <si>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</si>
  <si>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</si>
  <si>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</si>
  <si>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</si>
  <si>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</si>
  <si>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</si>
  <si>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</si>
  <si>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</si>
  <si>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</si>
  <si>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</si>
  <si>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</si>
  <si>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</si>
  <si>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</si>
  <si>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</si>
  <si>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</si>
  <si>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</si>
  <si>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</si>
  <si>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</si>
  <si>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</si>
  <si>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</si>
  <si>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</si>
  <si>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</si>
  <si>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</si>
  <si>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</si>
  <si>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</si>
  <si>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</si>
  <si>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</si>
  <si>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</si>
  <si>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</si>
  <si>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</si>
  <si>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</si>
  <si>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</si>
  <si>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</si>
  <si>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</si>
  <si>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</si>
  <si>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</si>
  <si>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</si>
  <si>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</si>
  <si>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</si>
  <si>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</si>
  <si>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</si>
  <si>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</si>
  <si>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</si>
  <si>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</si>
  <si>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</si>
  <si>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</si>
  <si>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</si>
  <si>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</si>
  <si>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</si>
  <si>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</si>
  <si>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</si>
  <si>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</si>
  <si>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</si>
  <si>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</si>
  <si>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</si>
  <si>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</si>
  <si>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</si>
  <si>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</si>
  <si>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</si>
  <si>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</si>
  <si>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</si>
  <si>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</si>
  <si>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</si>
  <si>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</si>
  <si>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</si>
  <si>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</si>
  <si>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</si>
  <si>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</si>
  <si>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</si>
  <si>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</si>
  <si>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</si>
  <si>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</si>
  <si>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</si>
  <si>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</si>
  <si>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</si>
  <si>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</si>
  <si>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</si>
  <si>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</si>
  <si>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</si>
  <si>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</si>
  <si>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</si>
  <si>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</si>
  <si>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</si>
  <si>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</si>
  <si>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</si>
  <si>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</si>
  <si>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</si>
  <si>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</si>
  <si>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</si>
  <si>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</si>
  <si>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</si>
  <si>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</si>
  <si>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</si>
  <si>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</si>
  <si>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</si>
  <si>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</si>
  <si>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</si>
  <si>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</si>
  <si>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</si>
  <si>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</si>
  <si>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</si>
  <si>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</si>
  <si>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</si>
  <si>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</si>
  <si>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</si>
  <si>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</si>
  <si>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</si>
  <si>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</si>
  <si>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</si>
  <si>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</si>
  <si>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</si>
  <si>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</si>
  <si>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</si>
  <si>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</si>
  <si>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</si>
  <si>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</si>
  <si>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</si>
  <si>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</si>
  <si>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</si>
  <si>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</si>
  <si>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</si>
  <si>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</si>
  <si>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</si>
  <si>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</si>
  <si>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</si>
  <si>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</si>
  <si>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</si>
  <si>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</si>
  <si>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</si>
  <si>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</si>
  <si>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</si>
  <si>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</si>
  <si>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</si>
  <si>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</si>
  <si>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</si>
  <si>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</si>
  <si>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</si>
  <si>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</si>
  <si>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</si>
  <si>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</si>
  <si>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</si>
  <si>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</si>
  <si>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</si>
  <si>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</si>
  <si>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</si>
  <si>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</si>
  <si>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</si>
  <si>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</si>
  <si>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</si>
  <si>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</si>
  <si>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</si>
  <si>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</si>
  <si>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</si>
  <si>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</si>
  <si>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</si>
  <si>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</si>
  <si>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</si>
  <si>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</si>
  <si>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</si>
  <si>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</si>
  <si>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</si>
  <si>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</si>
  <si>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</si>
  <si>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</si>
  <si>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</si>
  <si>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</si>
  <si>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</si>
  <si>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</si>
  <si>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</si>
  <si>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</si>
  <si>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</si>
  <si>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</si>
  <si>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</si>
  <si>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</si>
  <si>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</si>
  <si>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</si>
  <si>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</si>
  <si>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</si>
  <si>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</si>
  <si>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</si>
  <si>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</si>
  <si>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</si>
  <si>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</si>
  <si>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</si>
  <si>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</si>
  <si>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</si>
  <si>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</si>
  <si>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</si>
  <si>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</si>
  <si>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</si>
  <si>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</si>
  <si>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</si>
  <si>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</si>
  <si>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</si>
  <si>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</si>
  <si>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</si>
  <si>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</si>
  <si>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</si>
  <si>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</si>
  <si>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</si>
  <si>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</si>
  <si>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</si>
  <si>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</si>
  <si>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</si>
  <si>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</si>
  <si>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</si>
  <si>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</si>
  <si>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</si>
  <si>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</si>
  <si>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</si>
  <si>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</si>
  <si>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</si>
  <si>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</si>
  <si>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</si>
  <si>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</si>
  <si>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</si>
  <si>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</si>
  <si>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</si>
  <si>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</si>
  <si>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</si>
  <si>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</si>
  <si>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</si>
  <si>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</si>
  <si>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</si>
  <si>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</si>
  <si>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</si>
  <si>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</si>
  <si>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</si>
  <si>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</si>
  <si>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</si>
  <si>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</si>
  <si>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</si>
  <si>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</si>
  <si>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</si>
  <si>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</si>
  <si>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</si>
  <si>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</si>
  <si>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</si>
  <si>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</si>
  <si>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</si>
  <si>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</si>
  <si>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</si>
  <si>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</si>
  <si>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</si>
  <si>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</si>
  <si>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</si>
  <si>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</si>
  <si>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</si>
  <si>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</si>
  <si>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</si>
  <si>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</si>
  <si>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</si>
  <si>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</si>
  <si>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</si>
  <si>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</si>
  <si>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</si>
  <si>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</si>
  <si>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</si>
  <si>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</si>
  <si>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</si>
  <si>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</si>
  <si>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</si>
  <si>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</si>
  <si>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</si>
  <si>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</si>
  <si>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</si>
  <si>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</si>
  <si>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</si>
  <si>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</si>
  <si>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</si>
  <si>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</si>
  <si>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</si>
  <si>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</si>
  <si>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</si>
  <si>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</si>
  <si>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</si>
  <si>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</si>
  <si>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</si>
  <si>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</si>
  <si>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</si>
  <si>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</si>
  <si>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</si>
  <si>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</si>
  <si>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</si>
  <si>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</si>
  <si>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</si>
  <si>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</si>
  <si>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</si>
  <si>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</si>
  <si>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</si>
  <si>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</si>
  <si>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</si>
  <si>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</si>
  <si>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</si>
  <si>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</si>
  <si>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</si>
  <si>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</si>
  <si>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</si>
  <si>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</si>
  <si>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</si>
  <si>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</si>
  <si>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</si>
  <si>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</si>
  <si>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</si>
  <si>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</si>
  <si>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</si>
  <si>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</si>
  <si>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</si>
  <si>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</si>
  <si>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</si>
  <si>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</si>
  <si>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</si>
  <si>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</si>
  <si>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</si>
  <si>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</si>
  <si>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</si>
  <si>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</si>
  <si>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</si>
  <si>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</si>
  <si>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</si>
  <si>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</si>
  <si>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</si>
  <si>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</si>
  <si>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</si>
  <si>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</si>
  <si>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</si>
  <si>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</si>
  <si>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</si>
  <si>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</si>
  <si>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</si>
  <si>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</si>
  <si>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</si>
  <si>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</si>
  <si>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</si>
  <si>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</si>
  <si>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</si>
  <si>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</si>
  <si>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</si>
  <si>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</si>
  <si>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</si>
  <si>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</si>
  <si>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</si>
  <si>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</si>
  <si>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</si>
  <si>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</si>
  <si>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</si>
  <si>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</si>
  <si>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</si>
  <si>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</si>
  <si>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</si>
  <si>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</si>
  <si>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</si>
  <si>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</si>
  <si>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</si>
  <si>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</si>
  <si>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</si>
  <si>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</si>
  <si>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</si>
  <si>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</si>
  <si>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</si>
  <si>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</si>
  <si>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</si>
  <si>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</si>
  <si>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</si>
  <si>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</si>
  <si>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</si>
  <si>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</si>
  <si>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</si>
  <si>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</si>
  <si>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</si>
  <si>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</si>
  <si>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</si>
  <si>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</si>
  <si>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</si>
  <si>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</si>
  <si>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</si>
  <si>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</si>
  <si>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</si>
  <si>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</si>
  <si>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</si>
  <si>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</si>
  <si>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</si>
  <si>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</si>
  <si>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</si>
  <si>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</si>
  <si>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</si>
  <si>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</si>
  <si>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</si>
  <si>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</si>
  <si>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</si>
  <si>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</si>
  <si>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</si>
  <si>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</si>
  <si>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</si>
  <si>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</si>
  <si>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</si>
  <si>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</si>
  <si>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</si>
  <si>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</si>
  <si>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</si>
  <si>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</si>
  <si>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</si>
  <si>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</si>
  <si>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</si>
  <si>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</si>
  <si>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</si>
  <si>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</si>
  <si>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</si>
  <si>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</si>
  <si>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</si>
  <si>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</si>
  <si>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</si>
  <si>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</si>
  <si>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</si>
  <si>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</si>
  <si>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</si>
  <si>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</si>
  <si>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</si>
  <si>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</si>
  <si>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</si>
  <si>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</si>
  <si>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</si>
  <si>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</si>
  <si>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</si>
  <si>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</si>
  <si>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</si>
  <si>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</si>
  <si>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</si>
  <si>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</si>
  <si>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</si>
  <si>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</si>
  <si>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</si>
  <si>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</si>
  <si>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</si>
  <si>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</si>
  <si>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</si>
  <si>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</si>
  <si>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</si>
  <si>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</si>
  <si>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</si>
  <si>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</si>
  <si>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</si>
  <si>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</si>
  <si>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</si>
  <si>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</si>
  <si>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</si>
  <si>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</si>
  <si>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</si>
  <si>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</si>
  <si>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</si>
  <si>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</si>
  <si>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</si>
  <si>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</si>
  <si>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</si>
  <si>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</si>
  <si>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</si>
  <si>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</si>
  <si>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</si>
  <si>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</si>
  <si>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</si>
  <si>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</si>
  <si>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</si>
  <si>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</si>
  <si>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</si>
  <si>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</si>
  <si>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</si>
  <si>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</si>
  <si>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</si>
  <si>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</si>
  <si>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</si>
  <si>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</si>
  <si>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</si>
  <si>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</si>
  <si>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</si>
  <si>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</si>
  <si>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</si>
  <si>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</si>
  <si>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</si>
  <si>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</si>
  <si>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</si>
  <si>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</si>
  <si>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</si>
  <si>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</si>
  <si>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</si>
  <si>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</si>
  <si>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</si>
  <si>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</si>
  <si>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</si>
  <si>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</si>
  <si>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</si>
  <si>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</si>
  <si>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</si>
  <si>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</si>
  <si>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</si>
  <si>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</si>
  <si>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</si>
  <si>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</si>
  <si>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</si>
  <si>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</si>
  <si>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</si>
  <si>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</si>
  <si>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</si>
  <si>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</si>
  <si>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</si>
  <si>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</si>
  <si>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</si>
  <si>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</si>
  <si>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</si>
  <si>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</si>
  <si>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</si>
  <si>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</si>
  <si>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</si>
  <si>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</si>
  <si>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</si>
  <si>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</si>
  <si>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</si>
  <si>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</si>
  <si>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</si>
  <si>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</si>
  <si>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</si>
  <si>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</si>
  <si>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</si>
  <si>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</si>
  <si>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</si>
  <si>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</si>
  <si>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</si>
  <si>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</si>
  <si>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</si>
  <si>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</si>
  <si>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</si>
  <si>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</si>
  <si>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</si>
  <si>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</si>
  <si>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</si>
  <si>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</si>
  <si>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</si>
  <si>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</si>
  <si>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</si>
  <si>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</si>
  <si>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</si>
  <si>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</si>
  <si>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</si>
  <si>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</si>
  <si>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</si>
  <si>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</si>
  <si>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</si>
  <si>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</si>
  <si>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</si>
  <si>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</si>
  <si>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</si>
  <si>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</si>
  <si>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</si>
  <si>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</si>
  <si>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</si>
  <si>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</si>
  <si>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</si>
  <si>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</si>
  <si>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</si>
  <si>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</si>
  <si>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</si>
  <si>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</si>
  <si>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</si>
  <si>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</si>
  <si>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</si>
  <si>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</si>
  <si>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</si>
  <si>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</si>
  <si>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</si>
  <si>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</si>
  <si>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</si>
  <si>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</si>
  <si>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</si>
  <si>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</si>
  <si>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</si>
  <si>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</si>
  <si>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</si>
  <si>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</si>
  <si>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</si>
  <si>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</si>
  <si>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</si>
  <si>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</si>
  <si>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</si>
  <si>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</si>
  <si>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</si>
  <si>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</si>
  <si>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</si>
  <si>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</si>
  <si>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</si>
  <si>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</si>
  <si>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</si>
  <si>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</si>
  <si>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</si>
  <si>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</si>
  <si>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</si>
  <si>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</si>
  <si>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</si>
  <si>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</si>
  <si>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</si>
  <si>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</si>
  <si>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</si>
  <si>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</si>
  <si>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</si>
  <si>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</si>
  <si>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</si>
  <si>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</si>
  <si>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</si>
  <si>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</si>
  <si>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</si>
  <si>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</si>
  <si>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</si>
  <si>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</si>
  <si>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</si>
  <si>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</si>
  <si>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</si>
  <si>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</si>
  <si>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</si>
  <si>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</si>
  <si>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</si>
  <si>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</si>
  <si>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</si>
  <si>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</si>
  <si>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</si>
  <si>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</si>
  <si>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</si>
  <si>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</si>
  <si>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</si>
  <si>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</si>
  <si>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</si>
  <si>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</si>
  <si>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</si>
  <si>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</si>
  <si>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</si>
  <si>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</si>
  <si>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</si>
  <si>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</si>
  <si>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</si>
  <si>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</si>
  <si>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</si>
  <si>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</si>
  <si>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</si>
  <si>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</si>
  <si>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</si>
  <si>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</si>
  <si>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</si>
  <si>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</si>
  <si>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</si>
  <si>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</si>
  <si>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</si>
  <si>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</si>
  <si>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</si>
  <si>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</si>
  <si>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</si>
  <si>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</si>
  <si>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</si>
  <si>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</si>
  <si>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</si>
  <si>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</si>
  <si>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</si>
  <si>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</si>
  <si>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</si>
  <si>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</si>
  <si>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</si>
  <si>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</si>
  <si>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</si>
  <si>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</si>
  <si>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</si>
  <si>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</si>
  <si>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</si>
  <si>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</si>
  <si>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</si>
  <si>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</si>
  <si>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</si>
  <si>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</si>
  <si>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</si>
  <si>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</si>
  <si>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</si>
  <si>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</si>
  <si>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</si>
  <si>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</si>
  <si>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</si>
  <si>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</si>
  <si>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</si>
  <si>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</si>
  <si>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</si>
  <si>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</si>
  <si>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</si>
  <si>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</si>
  <si>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</si>
  <si>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</si>
  <si>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</si>
  <si>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</si>
  <si>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</si>
  <si>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</si>
  <si>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</si>
  <si>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</si>
  <si>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</si>
  <si>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</si>
  <si>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</si>
  <si>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</si>
  <si>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</si>
  <si>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</si>
  <si>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</si>
  <si>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</si>
  <si>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</si>
  <si>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</si>
  <si>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</si>
  <si>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</si>
  <si>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</si>
  <si>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</si>
  <si>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</si>
  <si>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</si>
  <si>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</si>
  <si>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</si>
  <si>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</si>
  <si>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</si>
  <si>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</si>
  <si>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</si>
  <si>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</si>
  <si>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</si>
  <si>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</si>
  <si>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</si>
  <si>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</si>
  <si>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</si>
  <si>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</si>
  <si>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</si>
  <si>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</si>
  <si>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</si>
  <si>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</si>
  <si>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</si>
  <si>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</si>
  <si>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</si>
  <si>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</si>
  <si>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</si>
  <si>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</si>
  <si>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</si>
  <si>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</si>
  <si>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</si>
  <si>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</si>
  <si>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</si>
  <si>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</si>
  <si>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</si>
  <si>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</si>
  <si>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</si>
  <si>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</si>
  <si>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</si>
  <si>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</si>
  <si>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</si>
  <si>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</si>
  <si>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</si>
  <si>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</si>
  <si>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</si>
  <si>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</si>
  <si>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</si>
  <si>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</si>
  <si>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</si>
  <si>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</si>
  <si>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</si>
  <si>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</si>
  <si>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</si>
  <si>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</si>
  <si>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</si>
  <si>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</si>
  <si>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</si>
  <si>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</si>
  <si>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</si>
  <si>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</si>
  <si>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</si>
  <si>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</si>
  <si>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</si>
  <si>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</si>
  <si>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</si>
  <si>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</si>
  <si>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</si>
  <si>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</si>
  <si>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</si>
  <si>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</si>
  <si>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</si>
  <si>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</si>
  <si>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</si>
  <si>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</si>
  <si>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</si>
  <si>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</si>
  <si>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</si>
  <si>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</si>
  <si>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</si>
  <si>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</si>
  <si>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</si>
  <si>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</si>
  <si>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</si>
  <si>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</si>
  <si>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</si>
  <si>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</si>
  <si>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</si>
  <si>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</si>
  <si>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</si>
  <si>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</si>
  <si>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</si>
  <si>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</si>
  <si>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</si>
  <si>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</si>
  <si>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</si>
  <si>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</si>
  <si>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</si>
  <si>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</si>
  <si>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</si>
  <si>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</si>
  <si>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</si>
  <si>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</si>
  <si>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</si>
  <si>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</si>
  <si>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</si>
  <si>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</si>
  <si>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</si>
  <si>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</si>
  <si>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</si>
  <si>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</si>
  <si>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</si>
  <si>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</si>
  <si>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</si>
  <si>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</si>
  <si>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</si>
  <si>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</si>
  <si>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</si>
  <si>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</si>
  <si>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</si>
  <si>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</si>
  <si>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</si>
  <si>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</si>
  <si>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</si>
  <si>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</si>
  <si>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</si>
  <si>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</si>
  <si>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</si>
  <si>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</si>
  <si>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</si>
  <si>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</si>
  <si>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</si>
  <si>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</si>
  <si>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</si>
  <si>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</si>
  <si>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</si>
  <si>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</si>
  <si>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</si>
  <si>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</si>
  <si>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</si>
  <si>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</si>
  <si>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</si>
  <si>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</si>
  <si>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</si>
  <si>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</si>
  <si>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</si>
  <si>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</si>
  <si>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</si>
  <si>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</si>
  <si>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</si>
  <si>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</si>
  <si>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</si>
  <si>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</si>
  <si>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</si>
  <si>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</si>
  <si>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</si>
  <si>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</si>
  <si>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</si>
  <si>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</si>
  <si>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</si>
  <si>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</si>
  <si>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</si>
  <si>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</si>
  <si>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</si>
  <si>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</si>
  <si>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</si>
  <si>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</si>
  <si>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</si>
  <si>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</si>
  <si>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</si>
  <si>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</si>
  <si>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</si>
  <si>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</si>
  <si>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</si>
  <si>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</si>
  <si>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</si>
  <si>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</si>
  <si>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</si>
  <si>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</si>
  <si>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</si>
  <si>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</si>
  <si>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</si>
  <si>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</si>
  <si>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</si>
  <si>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</si>
  <si>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</si>
  <si>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</si>
  <si>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</si>
  <si>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</si>
  <si>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</si>
  <si>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</si>
  <si>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</si>
  <si>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</si>
  <si>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</si>
  <si>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</si>
  <si>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</si>
  <si>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</si>
  <si>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</si>
  <si>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</si>
  <si>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</si>
  <si>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</si>
  <si>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</si>
  <si>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</si>
  <si>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</si>
  <si>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</si>
  <si>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</si>
  <si>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</si>
  <si>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</si>
  <si>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</si>
  <si>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</si>
  <si>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</si>
  <si>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</si>
  <si>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</si>
  <si>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</si>
  <si>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</si>
  <si>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</si>
  <si>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</si>
  <si>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</si>
  <si>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</si>
  <si>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</si>
  <si>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</si>
  <si>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</si>
  <si>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</si>
  <si>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</si>
  <si>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</si>
  <si>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</si>
  <si>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</si>
  <si>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</si>
  <si>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</si>
  <si>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</si>
  <si>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</si>
  <si>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</si>
  <si>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</si>
  <si>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</si>
  <si>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</si>
  <si>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</si>
  <si>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</si>
  <si>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</si>
  <si>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</si>
  <si>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</si>
  <si>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</si>
  <si>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</si>
  <si>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</si>
  <si>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</si>
  <si>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</si>
  <si>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</si>
  <si>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</si>
  <si>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</si>
  <si>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</si>
  <si>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</si>
  <si>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</si>
  <si>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</si>
  <si>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</si>
  <si>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</si>
  <si>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</si>
  <si>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</si>
  <si>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</si>
  <si>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</si>
  <si>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</si>
  <si>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</si>
  <si>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</si>
  <si>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</si>
  <si>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</si>
  <si>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</si>
  <si>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</si>
  <si>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</si>
  <si>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</si>
  <si>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</si>
  <si>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</si>
  <si>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</si>
  <si>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</si>
  <si>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</si>
  <si>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</si>
  <si>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</si>
  <si>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</si>
  <si>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</si>
  <si>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</si>
  <si>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</si>
  <si>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</si>
  <si>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</si>
  <si>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</si>
  <si>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</si>
  <si>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</si>
  <si>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</si>
  <si>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</si>
  <si>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</si>
  <si>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</si>
  <si>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</si>
  <si>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</si>
  <si>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</si>
  <si>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</si>
  <si>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</si>
  <si>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</si>
  <si>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</si>
  <si>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</si>
  <si>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</si>
  <si>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</si>
  <si>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</si>
  <si>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</si>
  <si>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</si>
  <si>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</si>
  <si>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</si>
  <si>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</si>
  <si>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</si>
  <si>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</si>
  <si>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</si>
  <si>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</si>
  <si>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</si>
  <si>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</si>
  <si>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</si>
  <si>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</si>
  <si>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</si>
  <si>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</si>
  <si>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</si>
  <si>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</si>
  <si>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</si>
  <si>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</si>
  <si>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</si>
  <si>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</si>
  <si>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</si>
  <si>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</si>
  <si>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</si>
  <si>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</si>
  <si>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</si>
  <si>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</si>
  <si>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</si>
  <si>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</si>
  <si>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</si>
  <si>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</si>
  <si>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</si>
  <si>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</si>
  <si>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</si>
  <si>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</si>
  <si>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</si>
  <si>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</si>
  <si>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</si>
  <si>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</si>
  <si>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</si>
  <si>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</si>
  <si>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</si>
  <si>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</si>
  <si>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</si>
  <si>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</si>
  <si>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</si>
  <si>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</si>
  <si>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</si>
  <si>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</si>
  <si>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</si>
  <si>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</si>
  <si>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</si>
  <si>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</si>
  <si>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</si>
  <si>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</si>
  <si>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</si>
  <si>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</si>
  <si>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</si>
  <si>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</si>
  <si>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</si>
  <si>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</si>
  <si>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</si>
  <si>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</si>
  <si>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</si>
  <si>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</si>
  <si>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</si>
  <si>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</si>
  <si>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</si>
  <si>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</si>
  <si>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</si>
  <si>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</si>
  <si>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</si>
  <si>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</si>
  <si>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</si>
  <si>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</si>
  <si>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</si>
  <si>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</si>
  <si>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</si>
  <si>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</si>
  <si>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</si>
  <si>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</si>
  <si>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</si>
  <si>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</si>
  <si>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</si>
  <si>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</si>
  <si>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</si>
  <si>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</si>
  <si>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</si>
  <si>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</si>
  <si>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</si>
  <si>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</si>
  <si>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</si>
  <si>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</si>
  <si>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</si>
  <si>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</si>
  <si>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</si>
  <si>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</si>
  <si>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</si>
  <si>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</si>
  <si>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</si>
  <si>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</si>
  <si>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</si>
  <si>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</si>
  <si>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</si>
  <si>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</si>
  <si>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</si>
  <si>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</si>
  <si>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</si>
  <si>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</si>
  <si>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</si>
  <si>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</si>
  <si>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</si>
  <si>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</si>
  <si>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</si>
  <si>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</si>
  <si>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</si>
  <si>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</si>
  <si>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</si>
  <si>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</si>
  <si>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</si>
  <si>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</si>
  <si>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</si>
  <si>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</si>
  <si>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</si>
  <si>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</si>
  <si>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</si>
  <si>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</si>
  <si>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</si>
  <si>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</si>
  <si>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</si>
  <si>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</si>
  <si>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</si>
  <si>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</si>
  <si>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</si>
  <si>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</si>
  <si>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</si>
  <si>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</si>
  <si>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</si>
  <si>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</si>
  <si>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</si>
  <si>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</si>
  <si>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</si>
  <si>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</si>
  <si>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</si>
  <si>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</si>
  <si>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</si>
  <si>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</si>
  <si>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</si>
  <si>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</si>
  <si>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</si>
  <si>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</si>
  <si>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</si>
  <si>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</si>
  <si>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</si>
  <si>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</si>
  <si>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</si>
  <si>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</si>
  <si>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</si>
  <si>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</si>
  <si>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</si>
  <si>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</si>
  <si>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</si>
  <si>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</si>
  <si>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</si>
  <si>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</si>
  <si>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</si>
  <si>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</si>
  <si>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</si>
  <si>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</si>
  <si>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</si>
  <si>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</si>
  <si>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</si>
  <si>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</si>
  <si>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</si>
  <si>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</si>
  <si>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</si>
  <si>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</si>
  <si>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</si>
  <si>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</si>
  <si>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</si>
  <si>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</si>
  <si>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</si>
  <si>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</si>
  <si>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</si>
  <si>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</si>
  <si>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</si>
  <si>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</si>
  <si>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</si>
  <si>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</si>
  <si>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</si>
  <si>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</si>
  <si>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</si>
  <si>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</si>
  <si>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</si>
  <si>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</si>
  <si>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</si>
  <si>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</si>
  <si>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</si>
  <si>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</si>
  <si>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</si>
  <si>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</si>
  <si>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</si>
  <si>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</si>
  <si>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</si>
  <si>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</si>
  <si>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</si>
  <si>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</si>
  <si>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</si>
  <si>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</si>
  <si>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</si>
  <si>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</si>
  <si>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</si>
  <si>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</si>
  <si>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</si>
  <si>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</si>
  <si>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</si>
  <si>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</si>
  <si>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</si>
  <si>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</si>
  <si>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</si>
  <si>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</si>
  <si>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</si>
  <si>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</si>
  <si>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</si>
  <si>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</si>
  <si>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</si>
  <si>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</si>
  <si>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</si>
  <si>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</si>
  <si>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</si>
  <si>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</si>
  <si>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</si>
  <si>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</si>
  <si>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</si>
  <si>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</si>
  <si>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</si>
  <si>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</si>
  <si>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</si>
  <si>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</si>
  <si>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</si>
  <si>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</si>
  <si>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</si>
  <si>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</si>
  <si>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</si>
  <si>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</si>
  <si>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</si>
  <si>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</si>
  <si>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</si>
  <si>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</si>
  <si>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</si>
  <si>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</si>
  <si>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</si>
  <si>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</si>
  <si>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</si>
  <si>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</si>
  <si>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</si>
  <si>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</si>
  <si>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</si>
  <si>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</si>
  <si>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</si>
  <si>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</si>
  <si>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</si>
  <si>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</si>
  <si>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</si>
  <si>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</si>
  <si>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</si>
  <si>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</si>
  <si>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</si>
  <si>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</si>
  <si>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</si>
  <si>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</si>
  <si>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</si>
  <si>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</si>
  <si>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</si>
  <si>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</si>
  <si>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</si>
  <si>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</si>
  <si>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</si>
  <si>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</si>
  <si>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</si>
  <si>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</si>
  <si>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</si>
  <si>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</si>
  <si>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</si>
  <si>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</si>
  <si>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</si>
  <si>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</si>
  <si>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</si>
  <si>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</si>
  <si>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</si>
  <si>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</si>
  <si>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</si>
  <si>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</si>
  <si>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</si>
  <si>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</si>
  <si>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</si>
  <si>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</si>
  <si>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</si>
  <si>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</si>
  <si>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</si>
  <si>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</si>
  <si>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</si>
  <si>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</si>
  <si>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</si>
  <si>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</si>
  <si>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</si>
  <si>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</si>
  <si>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</si>
  <si>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</si>
  <si>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</si>
  <si>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</si>
  <si>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</si>
  <si>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</si>
  <si>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</si>
  <si>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</si>
  <si>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</si>
  <si>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</si>
  <si>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</si>
  <si>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</si>
  <si>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</si>
  <si>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</si>
  <si>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</si>
  <si>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</si>
  <si>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</si>
  <si>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</si>
  <si>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</si>
  <si>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</si>
  <si>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</si>
  <si>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</si>
  <si>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</si>
  <si>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</si>
  <si>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</si>
  <si>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</si>
  <si>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</si>
  <si>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</si>
  <si>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</si>
  <si>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</si>
  <si>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</si>
  <si>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</si>
  <si>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</si>
  <si>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</si>
  <si>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</si>
  <si>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</si>
  <si>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</si>
  <si>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</si>
  <si>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</si>
  <si>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</si>
  <si>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</si>
  <si>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</si>
  <si>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</si>
  <si>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</si>
  <si>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</si>
  <si>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</si>
  <si>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</si>
  <si>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</si>
  <si>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</si>
  <si>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</si>
  <si>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</si>
  <si>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</si>
  <si>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</si>
  <si>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</si>
  <si>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</si>
  <si>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</si>
  <si>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</si>
  <si>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</si>
  <si>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</si>
  <si>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</si>
  <si>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</si>
  <si>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</si>
  <si>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</si>
  <si>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</si>
  <si>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</si>
  <si>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</si>
  <si>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</si>
  <si>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</si>
  <si>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</si>
  <si>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</si>
  <si>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</si>
  <si>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</si>
  <si>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</si>
  <si>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</si>
  <si>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</si>
  <si>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</si>
  <si>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</si>
  <si>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</si>
  <si>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</si>
  <si>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</si>
  <si>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</si>
  <si>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</si>
  <si>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</si>
  <si>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</si>
  <si>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</si>
  <si>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</si>
  <si>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</si>
  <si>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</si>
  <si>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</si>
  <si>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</si>
  <si>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</si>
  <si>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</si>
  <si>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</si>
  <si>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</si>
  <si>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</si>
  <si>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</si>
  <si>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</si>
  <si>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</si>
  <si>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</si>
  <si>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</si>
  <si>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</si>
  <si>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</si>
  <si>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</si>
  <si>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</si>
  <si>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</si>
  <si>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</si>
  <si>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</si>
  <si>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</si>
  <si>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</si>
  <si>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</si>
  <si>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</si>
  <si>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</si>
  <si>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</si>
  <si>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</si>
  <si>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</si>
  <si>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</si>
  <si>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</si>
  <si>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</si>
  <si>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</si>
  <si>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</si>
  <si>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</si>
  <si>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</si>
  <si>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</si>
  <si>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</si>
  <si>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</si>
  <si>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</si>
  <si>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</si>
  <si>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</si>
  <si>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</si>
  <si>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</si>
  <si>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</si>
  <si>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</si>
  <si>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</si>
  <si>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</si>
  <si>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</si>
  <si>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</si>
  <si>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</si>
  <si>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</si>
  <si>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</si>
  <si>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</si>
  <si>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</si>
  <si>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</si>
  <si>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</si>
  <si>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</si>
  <si>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</si>
  <si>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</si>
  <si>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</si>
  <si>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</si>
  <si>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</si>
  <si>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</si>
  <si>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</si>
  <si>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</si>
  <si>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</si>
  <si>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</si>
  <si>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</si>
  <si>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</si>
  <si>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</si>
  <si>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</si>
  <si>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</si>
  <si>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</si>
  <si>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</si>
  <si>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</si>
  <si>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</si>
  <si>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</si>
  <si>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</si>
  <si>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</si>
  <si>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</si>
  <si>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</si>
  <si>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</si>
  <si>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</si>
  <si>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</si>
  <si>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</si>
  <si>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</si>
  <si>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</si>
  <si>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</si>
  <si>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</si>
  <si>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</si>
  <si>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</si>
  <si>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</si>
  <si>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</si>
  <si>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</si>
  <si>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</si>
  <si>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</si>
  <si>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</si>
  <si>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</si>
  <si>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</si>
  <si>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</si>
  <si>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</si>
  <si>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</si>
  <si>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</si>
  <si>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</si>
  <si>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</si>
  <si>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</si>
  <si>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</si>
  <si>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</si>
  <si>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</si>
  <si>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</si>
  <si>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</si>
  <si>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</si>
  <si>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</si>
  <si>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</si>
  <si>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</si>
  <si>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</si>
  <si>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</si>
  <si>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</si>
  <si>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</si>
  <si>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</si>
  <si>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</si>
  <si>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</si>
  <si>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</si>
  <si>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</si>
  <si>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</si>
  <si>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</si>
  <si>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</si>
  <si>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</si>
  <si>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</si>
  <si>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</si>
  <si>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</si>
  <si>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</si>
  <si>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</si>
  <si>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</si>
  <si>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</si>
  <si>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</si>
  <si>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</si>
  <si>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</si>
  <si>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</si>
  <si>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</si>
  <si>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</si>
  <si>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</si>
  <si>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</si>
  <si>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</si>
  <si>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</si>
  <si>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</si>
  <si>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</si>
  <si>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</si>
  <si>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</si>
  <si>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</si>
  <si>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</si>
  <si>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</si>
  <si>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</si>
  <si>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</si>
  <si>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</si>
  <si>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</si>
  <si>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</si>
  <si>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</si>
  <si>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</si>
  <si>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</si>
  <si>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</si>
  <si>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</si>
  <si>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</si>
  <si>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</si>
  <si>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</si>
  <si>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</si>
  <si>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</si>
  <si>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</si>
  <si>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</si>
  <si>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</si>
  <si>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</si>
  <si>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</si>
  <si>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</si>
  <si>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</si>
  <si>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</si>
  <si>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</si>
  <si>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</si>
  <si>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</si>
  <si>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</si>
  <si>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</si>
  <si>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</si>
  <si>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</si>
  <si>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</si>
  <si>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</si>
  <si>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</si>
  <si>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</si>
  <si>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</si>
  <si>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</si>
  <si>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</si>
  <si>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</si>
  <si>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</si>
  <si>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</si>
  <si>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</si>
  <si>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</si>
  <si>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</si>
  <si>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</si>
  <si>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</si>
  <si>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</si>
  <si>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</si>
  <si>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</si>
  <si>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</si>
  <si>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</si>
  <si>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</si>
  <si>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</si>
  <si>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</si>
  <si>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</si>
  <si>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</si>
  <si>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</si>
  <si>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</si>
  <si>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</si>
  <si>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</si>
  <si>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</si>
  <si>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</si>
  <si>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</si>
  <si>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</si>
  <si>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</si>
  <si>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</si>
  <si>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</si>
  <si>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</si>
  <si>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</si>
  <si>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</si>
  <si>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</si>
  <si>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</si>
  <si>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</si>
  <si>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</si>
  <si>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</si>
  <si>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</si>
  <si>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</si>
  <si>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</si>
  <si>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</si>
  <si>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</si>
  <si>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</si>
  <si>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</si>
  <si>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</si>
  <si>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</si>
  <si>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</si>
  <si>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</si>
  <si>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</si>
  <si>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</si>
  <si>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</si>
  <si>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</si>
  <si>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</si>
  <si>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</si>
  <si>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</si>
  <si>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</si>
  <si>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</si>
  <si>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</si>
  <si>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</si>
  <si>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</si>
  <si>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</si>
  <si>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</si>
  <si>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</si>
  <si>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</si>
  <si>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</si>
  <si>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</si>
  <si>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</si>
  <si>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</si>
  <si>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</si>
  <si>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</si>
  <si>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</si>
  <si>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</si>
  <si>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</si>
  <si>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</si>
  <si>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</si>
  <si>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</si>
  <si>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</si>
  <si>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</si>
  <si>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</si>
  <si>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</si>
  <si>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</si>
  <si>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</si>
  <si>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</si>
  <si>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</si>
  <si>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</si>
  <si>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</si>
  <si>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</si>
  <si>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</si>
  <si>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</si>
  <si>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</si>
  <si>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</si>
  <si>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</si>
  <si>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</si>
  <si>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</si>
  <si>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</si>
  <si>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</si>
  <si>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</si>
  <si>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</si>
  <si>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</si>
  <si>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</si>
  <si>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</si>
  <si>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</si>
  <si>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</si>
  <si>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</si>
  <si>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</si>
  <si>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</si>
  <si>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</si>
  <si>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</si>
  <si>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</si>
  <si>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</si>
  <si>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</si>
  <si>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</si>
  <si>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</si>
  <si>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</si>
  <si>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</si>
  <si>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</si>
  <si>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</si>
  <si>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</si>
  <si>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</si>
  <si>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</si>
  <si>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</si>
  <si>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</si>
  <si>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</si>
  <si>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</si>
  <si>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</si>
  <si>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</si>
  <si>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</si>
  <si>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</si>
  <si>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</si>
  <si>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</si>
  <si>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</si>
  <si>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</si>
  <si>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</si>
  <si>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</si>
  <si>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</si>
  <si>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</si>
  <si>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</si>
  <si>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</si>
  <si>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</si>
  <si>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</si>
  <si>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</si>
  <si>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</si>
  <si>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</si>
  <si>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</si>
  <si>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</si>
  <si>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</si>
  <si>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</si>
  <si>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</si>
  <si>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</si>
  <si>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</si>
  <si>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</si>
  <si>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</si>
  <si>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</si>
  <si>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</si>
  <si>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</si>
  <si>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</si>
  <si>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</si>
  <si>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</si>
  <si>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</si>
  <si>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</si>
  <si>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</si>
  <si>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</si>
  <si>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</si>
  <si>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</si>
  <si>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</si>
  <si>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</si>
  <si>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</si>
  <si>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</si>
  <si>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</si>
  <si>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</si>
  <si>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</si>
  <si>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</si>
  <si>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</si>
  <si>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</si>
  <si>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</si>
  <si>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</si>
  <si>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</si>
  <si>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</si>
  <si>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</si>
  <si>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</si>
  <si>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</si>
  <si>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</si>
  <si>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</si>
  <si>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</si>
  <si>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</si>
  <si>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</si>
  <si>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</si>
  <si>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</si>
  <si>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</si>
  <si>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</si>
  <si>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</si>
  <si>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</si>
  <si>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</si>
  <si>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</si>
  <si>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</si>
  <si>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</si>
  <si>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</si>
  <si>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</si>
  <si>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</si>
  <si>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</si>
  <si>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</si>
  <si>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</si>
  <si>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</si>
  <si>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</si>
  <si>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</si>
  <si>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</si>
  <si>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</si>
  <si>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</si>
  <si>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</si>
  <si>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</si>
  <si>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</si>
  <si>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</si>
  <si>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</si>
  <si>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</si>
  <si>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</si>
  <si>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</si>
  <si>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</si>
  <si>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</si>
  <si>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</si>
  <si>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</si>
  <si>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</si>
  <si>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</si>
  <si>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</si>
  <si>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</si>
  <si>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</si>
  <si>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</si>
  <si>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</si>
  <si>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</si>
  <si>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</si>
  <si>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</si>
  <si>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</si>
  <si>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</si>
  <si>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</si>
  <si>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</si>
  <si>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</si>
  <si>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</si>
  <si>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</si>
  <si>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</si>
  <si>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</si>
  <si>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</si>
  <si>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</si>
  <si>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</si>
  <si>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</si>
  <si>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</si>
  <si>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</si>
  <si>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</si>
  <si>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</si>
  <si>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</si>
  <si>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</si>
  <si>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</si>
  <si>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</si>
  <si>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</si>
  <si>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</si>
  <si>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</si>
  <si>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</si>
  <si>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</si>
  <si>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</si>
  <si>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</si>
  <si>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</si>
  <si>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</si>
  <si>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</si>
  <si>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</si>
  <si>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</si>
  <si>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</si>
  <si>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</si>
  <si>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</si>
  <si>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</si>
  <si>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</si>
  <si>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</si>
  <si>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</si>
  <si>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</si>
  <si>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</si>
  <si>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</si>
  <si>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</si>
  <si>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</si>
  <si>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</si>
  <si>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</si>
  <si>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</si>
  <si>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</si>
  <si>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</si>
  <si>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</si>
  <si>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</si>
  <si>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</si>
  <si>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</si>
  <si>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</si>
  <si>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</si>
  <si>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</si>
  <si>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</si>
  <si>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</si>
  <si>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</si>
  <si>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</si>
  <si>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</si>
  <si>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</si>
  <si>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</si>
  <si>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</si>
  <si>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</si>
  <si>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</si>
  <si>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</si>
  <si>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</si>
  <si>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</si>
  <si>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</si>
  <si>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</si>
  <si>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</si>
  <si>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</si>
  <si>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</si>
  <si>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</si>
  <si>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</si>
  <si>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</si>
  <si>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</si>
  <si>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</si>
  <si>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</si>
  <si>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</si>
  <si>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</si>
  <si>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</si>
  <si>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</si>
  <si>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</si>
  <si>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</si>
  <si>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</si>
  <si>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</si>
  <si>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</si>
  <si>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</si>
  <si>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</si>
  <si>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</si>
  <si>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</si>
  <si>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</si>
  <si>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</si>
  <si>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</si>
  <si>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</si>
  <si>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</si>
  <si>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</si>
  <si>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</si>
  <si>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</si>
  <si>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</si>
  <si>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</si>
  <si>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</si>
  <si>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</si>
  <si>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</si>
  <si>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</si>
  <si>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</si>
  <si>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</si>
  <si>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</si>
  <si>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</si>
  <si>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</si>
  <si>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</si>
  <si>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</si>
  <si>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</si>
  <si>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</si>
  <si>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</si>
  <si>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</si>
  <si>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</si>
  <si>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</si>
  <si>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</si>
  <si>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</si>
  <si>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</si>
  <si>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</si>
  <si>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</si>
  <si>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</si>
  <si>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</si>
  <si>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</si>
  <si>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</si>
  <si>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</si>
  <si>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</si>
  <si>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</si>
  <si>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</si>
  <si>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</si>
  <si>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</si>
  <si>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</si>
  <si>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</si>
  <si>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</si>
  <si>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</si>
  <si>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</si>
  <si>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</si>
  <si>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</si>
  <si>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</si>
  <si>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</si>
  <si>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</si>
  <si>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</si>
  <si>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</si>
  <si>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</si>
  <si>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</si>
  <si>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</si>
  <si>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</si>
  <si>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</si>
  <si>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</si>
  <si>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</si>
  <si>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</si>
  <si>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</si>
  <si>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</si>
  <si>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</si>
  <si>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</si>
  <si>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</si>
  <si>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</si>
  <si>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</si>
  <si>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</si>
  <si>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</si>
  <si>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</si>
  <si>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</si>
  <si>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</si>
  <si>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</si>
  <si>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</si>
  <si>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</si>
  <si>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</si>
  <si>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</si>
  <si>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</si>
  <si>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</si>
  <si>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</si>
  <si>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</si>
  <si>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</si>
  <si>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</si>
  <si>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</si>
  <si>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</si>
  <si>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</si>
  <si>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</si>
  <si>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</si>
  <si>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</si>
  <si>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</si>
  <si>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</si>
  <si>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</si>
  <si>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</si>
  <si>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</si>
  <si>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</si>
  <si>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</si>
  <si>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</si>
  <si>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</si>
  <si>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</si>
  <si>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</si>
  <si>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</si>
  <si>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</si>
  <si>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</si>
  <si>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</si>
  <si>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</si>
  <si>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</si>
  <si>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</si>
  <si>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</si>
  <si>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</si>
  <si>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</si>
  <si>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</si>
  <si>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</si>
  <si>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</si>
  <si>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</si>
  <si>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</si>
  <si>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</si>
  <si>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</si>
  <si>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</si>
  <si>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</si>
  <si>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</si>
  <si>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</si>
  <si>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</si>
  <si>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</si>
  <si>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</si>
  <si>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</si>
  <si>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</si>
  <si>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</si>
  <si>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</si>
  <si>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</si>
  <si>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</si>
  <si>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</si>
  <si>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</si>
  <si>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</si>
  <si>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</si>
  <si>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</si>
  <si>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</si>
  <si>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</si>
  <si>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</si>
  <si>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</si>
  <si>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</si>
  <si>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</si>
  <si>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</si>
  <si>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</si>
  <si>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</si>
  <si>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</si>
  <si>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</si>
  <si>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</si>
  <si>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</si>
  <si>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</si>
  <si>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</si>
  <si>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</si>
  <si>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</si>
  <si>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</si>
  <si>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</si>
  <si>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</si>
  <si>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</si>
  <si>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</si>
  <si>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</si>
  <si>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</si>
  <si>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</si>
  <si>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</si>
  <si>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</si>
  <si>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</si>
  <si>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</si>
  <si>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</si>
  <si>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</si>
  <si>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</si>
  <si>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</si>
  <si>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</si>
  <si>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</si>
  <si>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</si>
  <si>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</si>
  <si>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</si>
  <si>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</si>
  <si>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</si>
  <si>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</si>
  <si>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</si>
  <si>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</si>
  <si>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</si>
  <si>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</si>
  <si>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</si>
  <si>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</si>
  <si>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</si>
  <si>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</si>
  <si>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</si>
  <si>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</si>
  <si>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</si>
  <si>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</si>
  <si>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</si>
  <si>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</si>
  <si>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</si>
  <si>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</si>
  <si>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</si>
  <si>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</si>
  <si>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</si>
  <si>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</si>
  <si>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</si>
  <si>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</si>
  <si>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</si>
  <si>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</si>
  <si>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</si>
  <si>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</si>
  <si>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</si>
  <si>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</si>
  <si>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</si>
  <si>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</si>
  <si>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</si>
  <si>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</si>
  <si>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</si>
  <si>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</si>
  <si>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</si>
  <si>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</si>
  <si>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</si>
  <si>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</si>
  <si>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</si>
  <si>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</si>
  <si>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</si>
  <si>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</si>
  <si>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</si>
  <si>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</si>
  <si>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</si>
  <si>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</si>
  <si>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</si>
  <si>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</si>
  <si>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</si>
  <si>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</si>
  <si>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</si>
  <si>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</si>
  <si>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</si>
  <si>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</si>
  <si>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</si>
  <si>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</si>
  <si>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</si>
  <si>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</si>
  <si>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</si>
  <si>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</si>
  <si>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</si>
  <si>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</si>
  <si>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</si>
  <si>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</si>
  <si>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</si>
  <si>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</si>
  <si>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</si>
  <si>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</si>
  <si>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</si>
  <si>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</si>
  <si>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</si>
  <si>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</si>
  <si>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</si>
  <si>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</si>
  <si>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</si>
  <si>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</si>
  <si>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</si>
  <si>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</si>
  <si>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</si>
  <si>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</si>
  <si>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</si>
  <si>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</si>
  <si>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</si>
  <si>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</si>
  <si>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</si>
  <si>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</si>
  <si>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</si>
  <si>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</si>
  <si>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</si>
  <si>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</si>
  <si>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</si>
  <si>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</si>
  <si>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</si>
  <si>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</si>
  <si>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</si>
  <si>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</si>
  <si>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</si>
  <si>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</si>
  <si>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</si>
  <si>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</si>
  <si>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</si>
  <si>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</si>
  <si>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</si>
  <si>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</si>
  <si>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</si>
  <si>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</si>
  <si>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</si>
  <si>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</si>
  <si>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</si>
  <si>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</si>
  <si>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</si>
  <si>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</si>
  <si>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</si>
  <si>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</si>
  <si>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</si>
  <si>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</si>
  <si>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</si>
  <si>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</si>
  <si>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</si>
  <si>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</si>
  <si>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</si>
  <si>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</si>
  <si>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</si>
  <si>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</si>
  <si>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</si>
  <si>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</si>
  <si>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</si>
  <si>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</si>
  <si>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</si>
  <si>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</si>
  <si>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</si>
  <si>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</si>
  <si>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</si>
  <si>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</si>
  <si>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</si>
  <si>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</si>
  <si>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</si>
  <si>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</si>
  <si>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</si>
  <si>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</si>
  <si>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</si>
  <si>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</si>
  <si>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</si>
  <si>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</si>
  <si>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</si>
  <si>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</si>
  <si>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</si>
  <si>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</si>
  <si>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</si>
  <si>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</si>
  <si>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</si>
  <si>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</si>
  <si>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</si>
  <si>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</si>
  <si>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</si>
  <si>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</si>
  <si>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</si>
  <si>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</si>
  <si>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</si>
  <si>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</si>
  <si>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</si>
  <si>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</si>
  <si>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</si>
  <si>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</si>
  <si>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</si>
  <si>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</si>
  <si>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</si>
  <si>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</si>
  <si>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</si>
  <si>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</si>
  <si>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</si>
  <si>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</si>
  <si>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</si>
  <si>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</si>
  <si>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</si>
  <si>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</si>
  <si>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</si>
  <si>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</si>
  <si>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</si>
  <si>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</si>
  <si>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</si>
  <si>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</si>
  <si>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</si>
  <si>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</si>
  <si>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</si>
  <si>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</si>
  <si>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</si>
  <si>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</si>
  <si>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</si>
  <si>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</si>
  <si>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</si>
  <si>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</si>
  <si>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</si>
  <si>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</si>
  <si>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</si>
  <si>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</si>
  <si>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</si>
  <si>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</si>
  <si>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</si>
  <si>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</si>
  <si>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</si>
  <si>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</si>
  <si>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</si>
  <si>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</si>
  <si>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</si>
  <si>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</si>
  <si>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</si>
  <si>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</si>
  <si>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</si>
  <si>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</si>
  <si>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</si>
  <si>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</si>
  <si>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</si>
  <si>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</si>
  <si>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</si>
  <si>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</si>
  <si>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</si>
  <si>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</si>
  <si>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</si>
  <si>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</si>
  <si>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</si>
  <si>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</si>
  <si>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</si>
  <si>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</si>
  <si>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</si>
  <si>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</si>
  <si>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</si>
  <si>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</si>
  <si>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</si>
  <si>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</si>
  <si>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</si>
  <si>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</si>
  <si>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</si>
  <si>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</si>
  <si>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</si>
  <si>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</si>
  <si>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</si>
  <si>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</si>
  <si>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</si>
  <si>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</si>
  <si>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</si>
  <si>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</si>
  <si>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</si>
  <si>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</si>
  <si>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</si>
  <si>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</si>
  <si>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</si>
  <si>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</si>
  <si>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</si>
  <si>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</si>
  <si>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</si>
  <si>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</si>
  <si>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</si>
  <si>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</si>
  <si>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</si>
  <si>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</si>
  <si>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</si>
  <si>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</si>
  <si>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</si>
  <si>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</si>
  <si>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</si>
  <si>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</si>
  <si>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</si>
  <si>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</si>
  <si>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</si>
  <si>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</si>
  <si>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</si>
  <si>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</si>
  <si>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</si>
  <si>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</si>
  <si>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</si>
  <si>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</si>
  <si>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</si>
  <si>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</si>
  <si>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</si>
  <si>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</si>
  <si>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</si>
  <si>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</si>
  <si>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</si>
  <si>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</si>
  <si>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</si>
  <si>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</si>
  <si>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</si>
  <si>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</si>
  <si>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</si>
  <si>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</si>
  <si>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</si>
  <si>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</si>
  <si>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</si>
  <si>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</si>
  <si>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</si>
  <si>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</si>
  <si>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</si>
  <si>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</si>
  <si>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</si>
  <si>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</si>
  <si>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</si>
  <si>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</si>
  <si>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</si>
  <si>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</si>
  <si>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</si>
  <si>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</si>
  <si>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</si>
  <si>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</si>
  <si>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</si>
  <si>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</si>
  <si>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</si>
  <si>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</si>
  <si>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</si>
  <si>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</si>
  <si>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</si>
  <si>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</si>
  <si>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</si>
  <si>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</si>
  <si>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</si>
  <si>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</si>
  <si>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</si>
  <si>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</si>
  <si>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</si>
  <si>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</si>
  <si>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</si>
  <si>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</si>
  <si>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</si>
  <si>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</si>
  <si>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</si>
  <si>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</si>
  <si>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</si>
  <si>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</si>
  <si>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</si>
  <si>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</si>
  <si>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</si>
  <si>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</si>
  <si>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</si>
  <si>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</si>
  <si>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</si>
  <si>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</si>
  <si>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</si>
  <si>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</si>
  <si>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</si>
  <si>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</si>
  <si>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</si>
  <si>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</si>
  <si>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</si>
  <si>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</si>
  <si>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</si>
  <si>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</si>
  <si>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</si>
  <si>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</si>
  <si>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</si>
  <si>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</si>
  <si>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</si>
  <si>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</si>
  <si>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</si>
  <si>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</si>
  <si>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</si>
  <si>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</si>
  <si>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</si>
  <si>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</si>
  <si>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</si>
  <si>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</si>
  <si>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</si>
  <si>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</si>
  <si>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</si>
  <si>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</si>
  <si>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</si>
  <si>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</si>
  <si>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</si>
  <si>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</si>
  <si>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</si>
  <si>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</si>
  <si>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</si>
  <si>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</si>
  <si>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</si>
  <si>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</si>
  <si>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</si>
  <si>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</si>
  <si>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</si>
  <si>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</si>
  <si>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</si>
  <si>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</si>
  <si>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</si>
  <si>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</si>
  <si>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</si>
  <si>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</si>
  <si>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</si>
  <si>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</si>
  <si>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</si>
  <si>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</si>
  <si>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</si>
  <si>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</si>
  <si>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</si>
  <si>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</si>
  <si>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</si>
  <si>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</si>
  <si>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</si>
  <si>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</si>
  <si>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</si>
  <si>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</si>
  <si>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</si>
  <si>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</si>
  <si>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</si>
  <si>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</si>
  <si>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</si>
  <si>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</si>
  <si>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</si>
  <si>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</si>
  <si>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</si>
  <si>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</si>
  <si>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</si>
  <si>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</si>
  <si>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</si>
  <si>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</si>
  <si>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</si>
  <si>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</si>
  <si>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</si>
  <si>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</si>
  <si>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</si>
  <si>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</si>
  <si>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</si>
  <si>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</si>
  <si>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</si>
  <si>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</si>
  <si>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</si>
  <si>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</si>
  <si>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</si>
  <si>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</si>
  <si>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</si>
  <si>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</si>
  <si>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</si>
  <si>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</si>
  <si>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</si>
  <si>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</si>
  <si>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</si>
  <si>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</si>
  <si>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</si>
  <si>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</si>
  <si>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</si>
  <si>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</si>
  <si>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</si>
  <si>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</si>
  <si>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</si>
  <si>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</si>
  <si>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</si>
  <si>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</si>
  <si>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</si>
  <si>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</si>
  <si>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</si>
  <si>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</si>
  <si>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</si>
  <si>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</si>
  <si>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</si>
  <si>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</si>
  <si>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</si>
  <si>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</si>
  <si>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</si>
  <si>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</si>
  <si>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</si>
  <si>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</si>
  <si>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</si>
  <si>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</si>
  <si>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</si>
  <si>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</si>
  <si>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</si>
  <si>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</si>
  <si>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</si>
  <si>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</si>
  <si>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</si>
  <si>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</si>
  <si>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</si>
  <si>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</si>
  <si>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</si>
  <si>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</si>
  <si>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</si>
  <si>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</si>
  <si>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</si>
  <si>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</si>
  <si>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</si>
  <si>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</si>
  <si>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</si>
  <si>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</si>
  <si>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</si>
  <si>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</si>
  <si>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</si>
  <si>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</si>
  <si>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</si>
  <si>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</si>
  <si>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</si>
  <si>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</si>
  <si>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</si>
  <si>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</si>
  <si>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</si>
  <si>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</si>
  <si>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</si>
  <si>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</si>
  <si>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</si>
  <si>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</si>
  <si>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</si>
  <si>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</si>
  <si>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</si>
  <si>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</si>
  <si>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</si>
  <si>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</si>
  <si>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</si>
  <si>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</si>
  <si>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</si>
  <si>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</si>
  <si>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</si>
  <si>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</si>
  <si>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</si>
  <si>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</si>
  <si>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</si>
  <si>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</si>
  <si>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</si>
  <si>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</si>
  <si>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</si>
  <si>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</si>
  <si>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</si>
  <si>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</si>
  <si>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</si>
  <si>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</si>
  <si>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</si>
  <si>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</si>
  <si>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</si>
  <si>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</si>
  <si>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</si>
  <si>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</si>
  <si>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</si>
  <si>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</si>
  <si>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</si>
  <si>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</si>
  <si>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</si>
  <si>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</si>
  <si>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</si>
  <si>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</si>
  <si>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</si>
  <si>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</si>
  <si>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</si>
  <si>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</si>
  <si>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</si>
  <si>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</si>
  <si>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</si>
  <si>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</si>
  <si>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</si>
  <si>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</si>
  <si>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</si>
  <si>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</si>
  <si>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</si>
  <si>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</si>
  <si>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</si>
  <si>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</si>
  <si>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</si>
  <si>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</si>
  <si>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</si>
  <si>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</si>
  <si>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</si>
  <si>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</si>
  <si>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</si>
  <si>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</si>
  <si>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</si>
  <si>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</si>
  <si>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</si>
  <si>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</si>
  <si>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</si>
  <si>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</si>
  <si>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</si>
  <si>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</si>
  <si>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</si>
  <si>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</si>
  <si>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</si>
  <si>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</si>
  <si>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</si>
  <si>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</si>
  <si>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</si>
  <si>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</si>
  <si>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</si>
  <si>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</si>
  <si>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</si>
  <si>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</si>
  <si>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</si>
  <si>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</si>
  <si>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</si>
  <si>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</si>
  <si>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</si>
  <si>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</si>
  <si>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</si>
  <si>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</si>
  <si>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</si>
  <si>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</si>
  <si>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</si>
  <si>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</si>
  <si>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</si>
  <si>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</si>
  <si>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</si>
  <si>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</si>
  <si>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</si>
  <si>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</si>
  <si>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</si>
  <si>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</si>
  <si>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</si>
  <si>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</si>
  <si>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</si>
  <si>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</si>
  <si>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</si>
  <si>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</si>
  <si>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</si>
  <si>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</si>
  <si>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</si>
  <si>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</si>
  <si>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</si>
  <si>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</si>
  <si>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</si>
  <si>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</si>
  <si>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</si>
  <si>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</si>
  <si>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</si>
  <si>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</si>
  <si>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</si>
  <si>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</si>
  <si>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</si>
  <si>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</si>
  <si>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</si>
  <si>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</si>
  <si>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</si>
  <si>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</si>
  <si>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</si>
  <si>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</si>
  <si>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</si>
  <si>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</si>
  <si>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</si>
  <si>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</si>
  <si>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</si>
  <si>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</si>
  <si>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</si>
  <si>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</si>
  <si>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</si>
  <si>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</si>
  <si>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</si>
  <si>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</si>
  <si>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</si>
  <si>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</si>
  <si>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</si>
  <si>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</si>
  <si>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</si>
  <si>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</si>
  <si>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</si>
  <si>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</si>
  <si>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</si>
  <si>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</si>
  <si>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</si>
  <si>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</si>
  <si>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</si>
  <si>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</si>
  <si>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</si>
  <si>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</si>
  <si>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</si>
  <si>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</si>
  <si>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</si>
  <si>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</si>
  <si>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</si>
  <si>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</si>
  <si>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</si>
  <si>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</si>
  <si>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</si>
  <si>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</si>
  <si>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</si>
  <si>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</si>
  <si>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</si>
  <si>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</si>
  <si>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</si>
  <si>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</si>
  <si>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</si>
  <si>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</si>
  <si>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</si>
  <si>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</si>
  <si>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</si>
  <si>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</si>
  <si>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</si>
  <si>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</si>
  <si>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</si>
  <si>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</si>
  <si>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</si>
  <si>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</si>
  <si>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</si>
  <si>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</si>
  <si>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</si>
  <si>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</si>
  <si>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</si>
  <si>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</si>
  <si>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</si>
  <si>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</si>
  <si>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</si>
  <si>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</si>
  <si>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</si>
  <si>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</si>
  <si>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</si>
  <si>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</si>
  <si>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</si>
  <si>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</si>
  <si>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</si>
  <si>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</si>
  <si>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</si>
  <si>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</si>
  <si>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</si>
  <si>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</si>
  <si>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</si>
  <si>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</si>
  <si>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</si>
  <si>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</si>
  <si>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</si>
  <si>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</si>
  <si>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</si>
  <si>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</si>
  <si>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</si>
  <si>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</si>
  <si>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</si>
  <si>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</si>
  <si>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</si>
  <si>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</si>
  <si>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</si>
  <si>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</si>
  <si>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</si>
  <si>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</si>
  <si>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</si>
  <si>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</si>
  <si>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</si>
  <si>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</si>
  <si>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</si>
  <si>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</si>
  <si>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</si>
  <si>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</si>
  <si>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</si>
  <si>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</si>
  <si>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</si>
  <si>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</si>
  <si>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</si>
  <si>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</si>
  <si>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</si>
  <si>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</si>
  <si>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</si>
  <si>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</si>
  <si>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</si>
  <si>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</si>
  <si>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</si>
  <si>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</si>
  <si>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</si>
  <si>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</si>
  <si>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</si>
  <si>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</si>
  <si>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</si>
  <si>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</si>
  <si>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</si>
  <si>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</si>
  <si>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</si>
  <si>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</si>
  <si>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</si>
  <si>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</si>
  <si>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</si>
  <si>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</si>
  <si>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</si>
  <si>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</si>
  <si>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</si>
  <si>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</si>
  <si>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</si>
  <si>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</si>
  <si>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</si>
  <si>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</si>
  <si>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</si>
  <si>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</si>
  <si>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</si>
  <si>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</si>
  <si>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</si>
  <si>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</si>
  <si>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</si>
  <si>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</si>
  <si>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</si>
  <si>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</si>
  <si>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</si>
  <si>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</si>
  <si>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</si>
  <si>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</si>
  <si>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</si>
  <si>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</si>
  <si>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</si>
  <si>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</si>
  <si>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</si>
  <si>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</si>
  <si>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</si>
  <si>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</si>
  <si>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</si>
  <si>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</si>
  <si>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</si>
  <si>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</si>
  <si>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</si>
  <si>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</si>
  <si>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</si>
  <si>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</si>
  <si>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</si>
  <si>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</si>
  <si>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</si>
  <si>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</si>
  <si>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</si>
  <si>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</si>
  <si>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</si>
  <si>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</si>
  <si>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</si>
  <si>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</si>
  <si>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</si>
  <si>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</si>
  <si>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</si>
  <si>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</si>
  <si>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</si>
  <si>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</si>
  <si>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</si>
  <si>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</si>
  <si>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</si>
  <si>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</si>
  <si>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</si>
  <si>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</si>
  <si>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</si>
  <si>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</si>
  <si>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</si>
  <si>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</si>
  <si>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</si>
  <si>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</si>
  <si>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</si>
  <si>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</si>
  <si>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</si>
  <si>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</si>
  <si>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</si>
  <si>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</si>
  <si>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</si>
  <si>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</si>
  <si>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</si>
  <si>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</si>
  <si>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</si>
  <si>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</si>
  <si>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</si>
  <si>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</si>
  <si>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</si>
  <si>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</si>
  <si>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</si>
  <si>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</si>
  <si>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</si>
  <si>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</si>
  <si>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</si>
  <si>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</si>
  <si>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</si>
  <si>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</si>
  <si>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</si>
  <si>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</si>
  <si>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</si>
  <si>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</si>
  <si>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</si>
  <si>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</si>
  <si>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</si>
  <si>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</si>
  <si>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</si>
  <si>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</si>
  <si>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</si>
  <si>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</si>
  <si>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</si>
  <si>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</si>
  <si>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</si>
  <si>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</si>
  <si>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</si>
  <si>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</si>
  <si>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</si>
  <si>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</si>
  <si>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</si>
  <si>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</si>
  <si>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</si>
  <si>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</si>
  <si>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</si>
  <si>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</si>
  <si>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</si>
  <si>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</si>
  <si>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</si>
  <si>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</si>
  <si>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</si>
  <si>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</si>
  <si>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</si>
  <si>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</si>
  <si>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</si>
  <si>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</si>
  <si>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</si>
  <si>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</si>
  <si>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</si>
  <si>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</si>
  <si>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</si>
  <si>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</si>
  <si>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</si>
  <si>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</si>
  <si>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</si>
  <si>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</si>
  <si>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</si>
  <si>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</si>
  <si>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</si>
  <si>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</si>
  <si>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</si>
  <si>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</si>
  <si>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</si>
  <si>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</si>
  <si>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</si>
  <si>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</si>
  <si>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</si>
  <si>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</si>
  <si>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</si>
  <si>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</si>
  <si>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</si>
  <si>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</si>
  <si>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</si>
  <si>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</si>
  <si>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</si>
  <si>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</si>
  <si>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</si>
  <si>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</si>
  <si>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</si>
  <si>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</si>
  <si>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</si>
  <si>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</si>
  <si>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</si>
  <si>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</si>
  <si>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</si>
  <si>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</si>
  <si>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</si>
  <si>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</si>
  <si>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</si>
  <si>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</si>
  <si>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</si>
  <si>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</si>
  <si>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</si>
  <si>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</si>
  <si>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</si>
  <si>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</si>
  <si>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</si>
  <si>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</si>
  <si>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</si>
  <si>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</si>
  <si>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</si>
  <si>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</si>
  <si>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</si>
  <si>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</si>
  <si>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</si>
  <si>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</si>
  <si>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</si>
  <si>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</si>
  <si>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</si>
  <si>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</si>
  <si>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</si>
  <si>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</si>
  <si>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</si>
  <si>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</si>
  <si>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</si>
  <si>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</si>
  <si>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</si>
  <si>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</si>
  <si>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</si>
  <si>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</si>
  <si>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</si>
  <si>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</si>
  <si>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</si>
  <si>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</si>
  <si>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</si>
  <si>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</si>
  <si>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</si>
  <si>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</si>
  <si>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</si>
  <si>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</si>
  <si>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</si>
  <si>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</si>
  <si>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</si>
  <si>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</si>
  <si>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</si>
  <si>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</si>
  <si>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</si>
  <si>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</si>
  <si>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</si>
  <si>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</si>
  <si>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</si>
  <si>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</si>
  <si>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</si>
  <si>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</si>
  <si>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</si>
  <si>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</si>
  <si>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</si>
  <si>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</si>
  <si>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</si>
  <si>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</si>
  <si>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</si>
  <si>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</si>
  <si>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</si>
  <si>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</si>
  <si>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</si>
  <si>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</si>
  <si>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</si>
  <si>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</si>
  <si>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</si>
  <si>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</si>
  <si>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</si>
  <si>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</si>
  <si>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</si>
  <si>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</si>
  <si>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</si>
  <si>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</si>
  <si>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</si>
  <si>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</si>
  <si>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</si>
  <si>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</si>
  <si>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</si>
  <si>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</si>
  <si>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</si>
  <si>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</si>
  <si>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</si>
  <si>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</si>
  <si>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</si>
  <si>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</si>
  <si>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</si>
  <si>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</si>
  <si>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</si>
  <si>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</si>
  <si>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</si>
  <si>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</si>
  <si>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</si>
  <si>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</si>
  <si>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</si>
  <si>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</si>
  <si>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</si>
  <si>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</si>
  <si>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</si>
  <si>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</si>
  <si>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</si>
  <si>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</si>
  <si>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</si>
  <si>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</si>
  <si>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</si>
  <si>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</si>
  <si>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</si>
  <si>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</si>
  <si>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</si>
  <si>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</si>
  <si>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</si>
  <si>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</si>
  <si>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</si>
  <si>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</si>
  <si>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</si>
  <si>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</si>
  <si>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</si>
  <si>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</si>
  <si>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</si>
  <si>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</si>
  <si>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</si>
  <si>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</si>
  <si>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</si>
  <si>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</si>
  <si>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</si>
  <si>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</si>
  <si>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</si>
  <si>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</si>
  <si>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</si>
  <si>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</si>
  <si>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</si>
  <si>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</si>
  <si>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</si>
  <si>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</si>
  <si>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</si>
  <si>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</si>
  <si>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</si>
  <si>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</si>
  <si>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</si>
  <si>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</si>
  <si>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</si>
  <si>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</si>
  <si>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</si>
  <si>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</si>
  <si>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</si>
  <si>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</si>
  <si>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</si>
  <si>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</si>
  <si>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</si>
  <si>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</si>
  <si>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</si>
  <si>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</si>
  <si>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</si>
  <si>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</si>
  <si>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</si>
  <si>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</si>
  <si>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</si>
  <si>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</si>
  <si>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</si>
  <si>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</si>
  <si>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</si>
  <si>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</si>
  <si>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</si>
  <si>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</si>
  <si>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</si>
  <si>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</si>
  <si>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</si>
  <si>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</si>
  <si>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</si>
  <si>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</si>
  <si>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</si>
  <si>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</si>
  <si>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</si>
  <si>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</si>
  <si>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</si>
  <si>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</si>
  <si>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</si>
  <si>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</si>
  <si>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</si>
  <si>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</si>
  <si>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</si>
  <si>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</si>
  <si>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</si>
  <si>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</si>
  <si>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</si>
  <si>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</si>
  <si>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</si>
  <si>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</si>
  <si>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</si>
  <si>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</si>
  <si>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</si>
  <si>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</si>
  <si>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</si>
  <si>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</si>
  <si>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</si>
  <si>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</si>
  <si>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</si>
  <si>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</si>
  <si>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</si>
  <si>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</si>
  <si>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</si>
  <si>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</si>
  <si>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</si>
  <si>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</si>
  <si>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</si>
  <si>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</si>
  <si>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</si>
  <si>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</si>
  <si>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</si>
  <si>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</si>
  <si>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</si>
  <si>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</si>
  <si>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</si>
  <si>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</si>
  <si>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</si>
  <si>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</si>
  <si>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</si>
  <si>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</si>
  <si>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</si>
  <si>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</si>
  <si>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</si>
  <si>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</si>
  <si>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</si>
  <si>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</si>
  <si>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</si>
  <si>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</si>
  <si>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</si>
  <si>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</si>
  <si>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</si>
  <si>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</si>
  <si>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</si>
  <si>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</si>
  <si>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</si>
  <si>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</si>
  <si>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</si>
  <si>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</si>
  <si>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</si>
  <si>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</si>
  <si>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</si>
  <si>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</si>
  <si>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</si>
  <si>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</si>
  <si>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</si>
  <si>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</si>
  <si>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</si>
  <si>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</si>
  <si>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</si>
  <si>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</si>
  <si>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</si>
  <si>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</si>
  <si>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</si>
  <si>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</si>
  <si>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</si>
  <si>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</si>
  <si>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</si>
  <si>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</si>
  <si>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</si>
  <si>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</si>
  <si>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</si>
  <si>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</si>
  <si>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</si>
  <si>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</si>
  <si>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</si>
  <si>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</si>
  <si>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</si>
  <si>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</si>
  <si>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</si>
  <si>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</si>
  <si>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</si>
  <si>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</si>
  <si>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</si>
  <si>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</si>
  <si>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</si>
  <si>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</si>
  <si>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</si>
  <si>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</si>
  <si>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</si>
  <si>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</si>
  <si>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</si>
  <si>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</si>
  <si>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</si>
  <si>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</si>
  <si>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</si>
  <si>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</si>
  <si>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</si>
  <si>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</si>
  <si>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</si>
  <si>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</si>
  <si>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</si>
  <si>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</si>
  <si>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</si>
  <si>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</si>
  <si>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</si>
  <si>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</si>
  <si>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</si>
  <si>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</si>
  <si>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</si>
  <si>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</si>
  <si>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</si>
  <si>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</si>
  <si>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</si>
  <si>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</si>
  <si>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</si>
  <si>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</si>
  <si>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</si>
  <si>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</si>
  <si>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</si>
  <si>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</si>
  <si>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</si>
  <si>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</si>
  <si>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</si>
  <si>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</si>
  <si>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</si>
  <si>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</si>
  <si>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</si>
  <si>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</si>
  <si>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</si>
  <si>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</si>
  <si>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</si>
  <si>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</si>
  <si>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</si>
  <si>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</si>
  <si>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</si>
  <si>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</si>
  <si>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</si>
  <si>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</si>
  <si>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</si>
  <si>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</si>
  <si>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</si>
  <si>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</si>
  <si>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</si>
  <si>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</si>
  <si>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</si>
  <si>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</si>
  <si>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</si>
  <si>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</si>
  <si>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</si>
  <si>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</si>
  <si>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</si>
  <si>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</si>
  <si>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</si>
  <si>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</si>
  <si>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</si>
  <si>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</si>
  <si>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</si>
  <si>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</si>
  <si>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</si>
  <si>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</si>
  <si>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</si>
  <si>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</si>
  <si>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</si>
  <si>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</si>
  <si>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</si>
  <si>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</si>
  <si>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</si>
  <si>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</si>
  <si>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</si>
  <si>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</si>
  <si>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</si>
  <si>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</si>
  <si>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</si>
  <si>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</si>
  <si>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</si>
  <si>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</si>
  <si>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</si>
  <si>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</si>
  <si>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</si>
  <si>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</si>
  <si>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</si>
  <si>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</si>
  <si>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</si>
  <si>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</si>
  <si>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</si>
  <si>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</si>
  <si>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</si>
  <si>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</si>
  <si>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</si>
  <si>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</si>
  <si>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</si>
  <si>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</si>
  <si>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</si>
  <si>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</si>
  <si>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</si>
  <si>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</si>
  <si>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</si>
  <si>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</si>
  <si>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</si>
  <si>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</si>
  <si>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</si>
  <si>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</si>
  <si>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</si>
  <si>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</si>
  <si>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</si>
  <si>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</si>
  <si>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</si>
  <si>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</si>
  <si>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</si>
  <si>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</si>
  <si>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</si>
  <si>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</si>
  <si>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</si>
  <si>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</si>
  <si>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</si>
  <si>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</si>
  <si>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</si>
  <si>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</si>
  <si>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</si>
  <si>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</si>
  <si>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</si>
  <si>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</si>
  <si>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</si>
  <si>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</si>
  <si>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</si>
  <si>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</si>
  <si>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</si>
  <si>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</si>
  <si>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</si>
  <si>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</si>
  <si>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</si>
  <si>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</si>
  <si>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</si>
  <si>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</si>
  <si>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</si>
  <si>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</si>
  <si>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</si>
  <si>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</si>
  <si>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</si>
  <si>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</si>
  <si>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</si>
  <si>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</si>
  <si>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</si>
  <si>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</si>
  <si>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</si>
  <si>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</si>
  <si>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</si>
  <si>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</si>
  <si>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</si>
  <si>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</si>
  <si>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</si>
  <si>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</si>
  <si>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</si>
  <si>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</si>
  <si>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</si>
  <si>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</si>
  <si>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</si>
  <si>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</si>
  <si>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</si>
  <si>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</si>
  <si>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</si>
  <si>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</si>
  <si>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</si>
  <si>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</si>
  <si>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</si>
  <si>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</si>
  <si>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</si>
  <si>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</si>
  <si>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</si>
  <si>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</si>
  <si>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</si>
  <si>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</si>
  <si>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</si>
  <si>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</si>
  <si>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</si>
  <si>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</si>
  <si>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</si>
  <si>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</si>
  <si>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</si>
  <si>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</si>
  <si>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</si>
  <si>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</si>
  <si>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</si>
  <si>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</si>
  <si>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</si>
  <si>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</si>
  <si>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</si>
  <si>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</si>
  <si>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</si>
  <si>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</si>
  <si>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</si>
  <si>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</si>
  <si>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</si>
  <si>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</si>
  <si>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</si>
  <si>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</si>
  <si>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</si>
  <si>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</si>
  <si>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</si>
  <si>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</si>
  <si>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</si>
  <si>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</si>
  <si>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</si>
  <si>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</si>
  <si>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</si>
  <si>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</si>
  <si>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</si>
  <si>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</si>
  <si>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</si>
  <si>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</si>
  <si>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</si>
  <si>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</si>
  <si>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</si>
  <si>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</si>
  <si>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</si>
  <si>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</si>
  <si>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</si>
  <si>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</si>
  <si>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</si>
  <si>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</si>
  <si>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</si>
  <si>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</si>
  <si>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</si>
  <si>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</si>
  <si>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</si>
  <si>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</si>
  <si>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</si>
  <si>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</si>
  <si>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</si>
  <si>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</si>
  <si>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</si>
  <si>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</si>
  <si>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</si>
  <si>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</si>
  <si>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</si>
  <si>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</si>
  <si>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</si>
  <si>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</si>
  <si>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</si>
  <si>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</si>
  <si>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</si>
  <si>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</si>
  <si>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</si>
  <si>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</si>
  <si>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</si>
  <si>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</si>
  <si>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</si>
  <si>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</si>
  <si>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</si>
  <si>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</si>
  <si>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</si>
  <si>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</si>
  <si>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</si>
  <si>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</si>
  <si>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</si>
  <si>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</si>
  <si>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</si>
  <si>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</si>
  <si>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</si>
  <si>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</si>
  <si>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</si>
  <si>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</si>
  <si>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</si>
  <si>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</si>
  <si>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</si>
  <si>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</si>
  <si>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</si>
  <si>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</si>
  <si>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</si>
  <si>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</si>
  <si>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</si>
  <si>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</si>
  <si>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</si>
  <si>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</si>
  <si>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</si>
  <si>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</si>
  <si>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</si>
  <si>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</si>
  <si>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</si>
  <si>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</si>
  <si>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</si>
  <si>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</si>
  <si>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</si>
  <si>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</si>
  <si>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</si>
  <si>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</si>
  <si>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</si>
  <si>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</si>
  <si>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</si>
  <si>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</si>
  <si>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</si>
  <si>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</si>
  <si>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</si>
  <si>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</si>
  <si>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</si>
  <si>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</si>
  <si>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</si>
  <si>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</si>
  <si>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</si>
  <si>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</si>
  <si>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</si>
  <si>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</si>
  <si>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</si>
  <si>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</si>
  <si>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</si>
  <si>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</si>
  <si>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</si>
  <si>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</si>
  <si>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</si>
  <si>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</si>
  <si>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</si>
  <si>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</si>
  <si>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</si>
  <si>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</si>
  <si>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</si>
  <si>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</si>
  <si>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</si>
  <si>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</si>
  <si>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</si>
  <si>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</si>
  <si>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</si>
  <si>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</si>
  <si>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</si>
  <si>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</si>
  <si>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</si>
  <si>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</si>
  <si>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</si>
  <si>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</si>
  <si>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</si>
  <si>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</si>
  <si>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</si>
  <si>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</si>
  <si>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</si>
  <si>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</si>
  <si>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</si>
  <si>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</si>
  <si>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</si>
  <si>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</si>
  <si>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</si>
  <si>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</si>
  <si>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</si>
  <si>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</si>
  <si>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</si>
  <si>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</si>
  <si>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</si>
  <si>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</si>
  <si>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</si>
  <si>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</si>
  <si>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</si>
  <si>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</si>
  <si>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</si>
  <si>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</si>
  <si>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</si>
  <si>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</si>
  <si>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</si>
  <si>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</si>
  <si>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</si>
  <si>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</si>
  <si>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</si>
  <si>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</si>
  <si>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</si>
  <si>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</si>
  <si>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</si>
  <si>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</si>
  <si>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</si>
  <si>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</si>
  <si>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</si>
  <si>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</si>
  <si>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</si>
  <si>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</si>
  <si>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</si>
  <si>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</si>
  <si>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</si>
  <si>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</si>
  <si>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</si>
  <si>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</si>
  <si>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</si>
  <si>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</si>
  <si>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</si>
  <si>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</si>
  <si>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</si>
  <si>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</si>
  <si>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</si>
  <si>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</si>
  <si>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</si>
  <si>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</si>
  <si>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</si>
  <si>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</si>
  <si>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</si>
  <si>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</si>
  <si>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</si>
  <si>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</si>
  <si>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</si>
  <si>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</si>
  <si>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</si>
  <si>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</si>
  <si>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</si>
  <si>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</si>
  <si>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</si>
  <si>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</si>
  <si>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</si>
  <si>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</si>
  <si>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</si>
  <si>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</si>
  <si>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</si>
  <si>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</si>
  <si>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</si>
  <si>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</si>
  <si>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</si>
  <si>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</si>
  <si>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</si>
  <si>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</si>
  <si>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</si>
  <si>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</si>
  <si>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</si>
  <si>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</si>
  <si>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</si>
  <si>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</si>
  <si>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</si>
  <si>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</si>
  <si>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</si>
  <si>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</si>
  <si>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</si>
  <si>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</si>
  <si>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</si>
  <si>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</si>
  <si>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</si>
  <si>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</si>
  <si>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</si>
  <si>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</si>
  <si>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</si>
  <si>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</si>
  <si>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</si>
  <si>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</si>
  <si>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</si>
  <si>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</si>
  <si>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</si>
  <si>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</si>
  <si>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</si>
  <si>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</si>
  <si>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</si>
  <si>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</si>
  <si>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</si>
  <si>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</si>
  <si>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</si>
  <si>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</si>
  <si>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</si>
  <si>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</si>
  <si>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</si>
  <si>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</si>
  <si>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</si>
  <si>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</si>
  <si>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</si>
  <si>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</si>
  <si>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</si>
  <si>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</si>
  <si>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</si>
  <si>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</si>
  <si>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</si>
  <si>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</si>
  <si>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</si>
  <si>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</si>
  <si>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</si>
  <si>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</si>
  <si>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</si>
  <si>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</si>
  <si>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</si>
  <si>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</si>
  <si>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</si>
  <si>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</si>
  <si>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</si>
  <si>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</si>
  <si>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</si>
  <si>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</si>
  <si>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</si>
  <si>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</si>
  <si>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</si>
  <si>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</si>
  <si>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</si>
  <si>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</si>
  <si>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</si>
  <si>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</si>
  <si>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</si>
  <si>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</si>
  <si>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</si>
  <si>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</si>
  <si>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</si>
  <si>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</si>
  <si>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</si>
  <si>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</si>
  <si>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</si>
  <si>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</si>
  <si>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</si>
  <si>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</si>
  <si>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</si>
  <si>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</si>
  <si>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</si>
  <si>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</si>
  <si>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</si>
  <si>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</si>
  <si>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</si>
  <si>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</si>
  <si>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</si>
  <si>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</si>
  <si>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</si>
  <si>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</si>
  <si>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</si>
  <si>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</si>
  <si>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</si>
  <si>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</si>
  <si>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</si>
  <si>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</si>
  <si>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</si>
  <si>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</si>
  <si>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</si>
  <si>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</si>
  <si>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</si>
  <si>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</si>
  <si>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</si>
  <si>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</si>
  <si>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</si>
  <si>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</si>
  <si>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</si>
  <si>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</si>
  <si>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</si>
  <si>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</si>
  <si>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</si>
  <si>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</si>
  <si>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</si>
  <si>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</si>
  <si>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</si>
  <si>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</si>
  <si>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</si>
  <si>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</si>
  <si>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</si>
  <si>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</si>
  <si>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</si>
  <si>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</si>
  <si>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</si>
  <si>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</si>
  <si>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</si>
  <si>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</si>
  <si>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</si>
  <si>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</si>
  <si>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</si>
  <si>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</si>
  <si>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</si>
  <si>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</si>
  <si>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</si>
  <si>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</si>
  <si>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</si>
  <si>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</si>
  <si>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</si>
  <si>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</si>
  <si>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</si>
  <si>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</si>
  <si>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</si>
  <si>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</si>
  <si>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</si>
  <si>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</si>
  <si>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</si>
  <si>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</si>
  <si>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</si>
  <si>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</si>
  <si>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</si>
  <si>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</si>
  <si>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</si>
  <si>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</si>
  <si>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</si>
  <si>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</si>
  <si>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</si>
  <si>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</si>
  <si>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</si>
  <si>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</si>
  <si>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</si>
  <si>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</si>
  <si>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</si>
  <si>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</si>
  <si>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</si>
  <si>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</si>
  <si>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</si>
  <si>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</si>
  <si>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</si>
  <si>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</si>
  <si>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</si>
  <si>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</si>
  <si>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</si>
  <si>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</si>
  <si>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</si>
  <si>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</si>
  <si>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</si>
  <si>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</si>
  <si>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</si>
  <si>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</si>
  <si>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</si>
  <si>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</si>
  <si>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</si>
  <si>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</si>
  <si>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</si>
  <si>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</si>
  <si>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</si>
  <si>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</si>
  <si>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</si>
  <si>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</si>
  <si>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</si>
  <si>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</si>
  <si>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</si>
  <si>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</si>
  <si>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</si>
  <si>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</si>
  <si>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</si>
  <si>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</si>
  <si>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</si>
  <si>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</si>
  <si>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</si>
  <si>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</si>
  <si>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</si>
  <si>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</si>
  <si>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</si>
  <si>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</si>
  <si>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</si>
  <si>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</si>
  <si>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</si>
  <si>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</si>
  <si>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</si>
  <si>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</si>
  <si>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</si>
  <si>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</si>
  <si>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</si>
  <si>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</si>
  <si>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</si>
  <si>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</si>
  <si>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</si>
  <si>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</si>
  <si>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</si>
  <si>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</si>
  <si>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</si>
  <si>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</si>
  <si>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</si>
  <si>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</si>
  <si>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</si>
  <si>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</si>
  <si>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</si>
  <si>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</si>
  <si>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</si>
  <si>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</si>
  <si>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</si>
  <si>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</si>
  <si>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</si>
  <si>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</si>
  <si>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</si>
  <si>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</si>
  <si>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</si>
  <si>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</si>
  <si>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</si>
  <si>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</si>
  <si>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</si>
  <si>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</si>
  <si>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</si>
  <si>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</si>
  <si>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</si>
  <si>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</si>
  <si>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</si>
  <si>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</si>
  <si>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</si>
  <si>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</si>
  <si>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</si>
  <si>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</si>
  <si>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</si>
  <si>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</si>
  <si>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</si>
  <si>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</si>
  <si>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</si>
  <si>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</si>
  <si>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</si>
  <si>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</si>
  <si>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</si>
  <si>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</si>
  <si>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</si>
  <si>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</si>
  <si>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</si>
  <si>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</si>
  <si>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</si>
  <si>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</si>
  <si>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</si>
  <si>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</si>
  <si>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</si>
  <si>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</si>
  <si>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</si>
  <si>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</si>
  <si>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</si>
  <si>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</si>
  <si>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</si>
  <si>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</si>
  <si>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</si>
  <si>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</si>
  <si>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</si>
  <si>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</si>
  <si>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</si>
  <si>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</si>
  <si>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</si>
  <si>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</si>
  <si>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</si>
  <si>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</si>
  <si>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</si>
  <si>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</si>
  <si>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</si>
  <si>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</si>
  <si>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</si>
  <si>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</si>
  <si>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</si>
  <si>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</si>
  <si>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</si>
  <si>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</si>
  <si>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</si>
  <si>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</si>
  <si>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</si>
  <si>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</si>
  <si>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</si>
  <si>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</si>
  <si>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</si>
  <si>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</si>
  <si>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</si>
  <si>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</si>
  <si>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</si>
  <si>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</si>
  <si>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</si>
  <si>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</si>
  <si>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</si>
  <si>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</si>
  <si>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</si>
  <si>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</si>
  <si>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</si>
  <si>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</si>
  <si>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</si>
  <si>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</si>
  <si>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</si>
  <si>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</si>
  <si>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</si>
  <si>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</si>
  <si>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</si>
  <si>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</si>
  <si>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</si>
  <si>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</si>
  <si>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</si>
  <si>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</si>
  <si>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</si>
  <si>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</si>
  <si>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</si>
  <si>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</si>
  <si>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</si>
  <si>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</si>
  <si>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</si>
  <si>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</si>
  <si>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</si>
  <si>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</si>
  <si>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</si>
  <si>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</si>
  <si>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</si>
  <si>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</si>
  <si>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</si>
  <si>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</si>
  <si>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</si>
  <si>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</si>
  <si>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</si>
  <si>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</si>
  <si>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</si>
  <si>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</si>
  <si>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</si>
  <si>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</si>
  <si>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</si>
  <si>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</si>
  <si>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</si>
  <si>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</si>
  <si>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</si>
  <si>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</si>
  <si>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</si>
  <si>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</si>
  <si>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</si>
  <si>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</si>
  <si>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</si>
  <si>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</si>
  <si>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</si>
  <si>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</si>
  <si>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</si>
  <si>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</si>
  <si>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</si>
  <si>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</si>
  <si>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</si>
  <si>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</si>
  <si>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</si>
  <si>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</si>
  <si>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</si>
  <si>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</si>
  <si>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</si>
  <si>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</si>
  <si>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</si>
  <si>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</si>
  <si>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</si>
  <si>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</si>
  <si>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</si>
  <si>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</si>
  <si>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</si>
  <si>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</si>
  <si>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</si>
  <si>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</si>
  <si>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</si>
  <si>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</si>
  <si>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</si>
  <si>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</si>
  <si>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</si>
  <si>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</si>
  <si>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</si>
  <si>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</si>
  <si>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</si>
  <si>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</si>
  <si>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</si>
  <si>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</si>
  <si>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</si>
  <si>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</si>
  <si>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</si>
  <si>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</si>
  <si>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</si>
  <si>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</si>
  <si>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</si>
  <si>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</si>
  <si>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</si>
  <si>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</si>
  <si>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</si>
  <si>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</si>
  <si>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</si>
  <si>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</si>
  <si>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</si>
  <si>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</si>
  <si>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</si>
  <si>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</si>
  <si>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</si>
  <si>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</si>
  <si>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</si>
  <si>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</si>
  <si>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</si>
  <si>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</si>
  <si>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</si>
  <si>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</si>
  <si>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</si>
  <si>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</si>
  <si>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</si>
  <si>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</si>
  <si>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</si>
  <si>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</si>
  <si>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</si>
  <si>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</si>
  <si>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</si>
  <si>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</si>
  <si>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</si>
  <si>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</si>
  <si>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</si>
  <si>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</si>
  <si>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</si>
  <si>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</si>
  <si>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</si>
  <si>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</si>
  <si>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</si>
  <si>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</si>
  <si>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</si>
  <si>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</si>
  <si>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</si>
  <si>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</si>
  <si>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</si>
  <si>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</si>
  <si>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</si>
  <si>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</si>
  <si>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</si>
  <si>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</si>
  <si>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</si>
  <si>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</si>
  <si>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</si>
  <si>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</si>
  <si>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</si>
  <si>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</si>
  <si>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</si>
  <si>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</si>
  <si>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</si>
  <si>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</si>
  <si>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</si>
  <si>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</si>
  <si>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</si>
  <si>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</si>
  <si>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</si>
  <si>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</si>
  <si>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</si>
  <si>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</si>
  <si>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</si>
  <si>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</si>
  <si>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</si>
  <si>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</si>
  <si>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</si>
  <si>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</si>
  <si>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</si>
  <si>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</si>
  <si>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</si>
  <si>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</si>
  <si>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</si>
  <si>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</si>
  <si>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</si>
  <si>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</si>
  <si>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</si>
  <si>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</si>
  <si>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</si>
  <si>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</si>
  <si>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</si>
  <si>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</si>
  <si>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</si>
  <si>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</si>
  <si>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</si>
  <si>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</si>
  <si>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</si>
  <si>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</si>
  <si>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</si>
  <si>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</si>
  <si>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</si>
  <si>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</si>
  <si>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</si>
  <si>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</si>
  <si>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</si>
  <si>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</si>
  <si>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</si>
  <si>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</si>
  <si>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</si>
  <si>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</si>
  <si>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</si>
  <si>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</si>
  <si>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</si>
  <si>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</si>
  <si>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</si>
  <si>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</si>
  <si>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</si>
  <si>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</si>
  <si>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</si>
  <si>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</si>
  <si>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</si>
  <si>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</si>
  <si>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</si>
  <si>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</si>
  <si>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</si>
  <si>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</si>
  <si>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</si>
  <si>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</si>
  <si>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</si>
  <si>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</si>
  <si>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</si>
  <si>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</si>
  <si>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</si>
  <si>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</si>
  <si>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</si>
  <si>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</si>
  <si>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</si>
  <si>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</si>
  <si>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</si>
  <si>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</si>
  <si>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</si>
  <si>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</si>
  <si>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</si>
  <si>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</si>
  <si>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</si>
  <si>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</si>
  <si>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</si>
  <si>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</si>
  <si>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</si>
  <si>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</si>
  <si>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</si>
  <si>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</si>
  <si>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</si>
  <si>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</si>
  <si>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</si>
  <si>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</si>
  <si>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</si>
  <si>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</si>
  <si>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</si>
  <si>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</si>
  <si>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</si>
  <si>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</si>
  <si>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</si>
  <si>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</si>
  <si>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</si>
  <si>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</si>
  <si>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</si>
  <si>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</si>
  <si>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</si>
  <si>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</si>
  <si>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</si>
  <si>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</si>
  <si>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</si>
  <si>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</si>
  <si>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</si>
  <si>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</si>
  <si>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</si>
  <si>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</si>
  <si>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</si>
  <si>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</si>
  <si>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</si>
  <si>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</si>
  <si>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</si>
  <si>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</si>
  <si>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</si>
  <si>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</si>
  <si>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</si>
  <si>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</si>
  <si>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</si>
  <si>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</si>
  <si>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</si>
  <si>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</si>
  <si>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</si>
  <si>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</si>
  <si>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</si>
  <si>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</si>
  <si>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</si>
  <si>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</si>
  <si>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</si>
  <si>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</si>
  <si>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</si>
  <si>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</si>
  <si>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</si>
  <si>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</si>
  <si>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</si>
  <si>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</si>
  <si>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</si>
  <si>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</si>
  <si>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</si>
  <si>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</si>
  <si>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</si>
  <si>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</si>
  <si>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</si>
  <si>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</si>
  <si>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</si>
  <si>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</si>
  <si>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</si>
  <si>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</si>
  <si>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</si>
  <si>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</si>
  <si>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</si>
  <si>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</si>
  <si>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</si>
  <si>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</si>
  <si>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</si>
  <si>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</si>
  <si>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</si>
  <si>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</si>
  <si>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</si>
  <si>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</si>
  <si>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</si>
  <si>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</si>
  <si>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</si>
  <si>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</si>
  <si>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</si>
  <si>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</si>
  <si>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</si>
  <si>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</si>
  <si>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</si>
  <si>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</si>
  <si>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</si>
  <si>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</si>
  <si>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</si>
  <si>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</si>
  <si>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</si>
  <si>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</si>
  <si>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</si>
  <si>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</si>
  <si>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</si>
  <si>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</si>
  <si>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</si>
  <si>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</si>
  <si>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</si>
  <si>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</si>
  <si>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</si>
  <si>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</si>
  <si>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</si>
  <si>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</si>
  <si>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</si>
  <si>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</si>
  <si>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</si>
  <si>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</si>
  <si>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</si>
  <si>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</si>
  <si>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</si>
  <si>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</si>
  <si>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</si>
  <si>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</si>
  <si>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</si>
  <si>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</si>
  <si>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</si>
  <si>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</si>
  <si>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</si>
  <si>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</si>
  <si>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</si>
  <si>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</si>
  <si>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</si>
  <si>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</si>
  <si>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</si>
  <si>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</si>
  <si>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</si>
  <si>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</si>
  <si>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</si>
  <si>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</si>
  <si>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</si>
  <si>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</si>
  <si>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</si>
  <si>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</si>
  <si>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</si>
  <si>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</si>
  <si>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</si>
  <si>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</si>
  <si>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</si>
  <si>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</si>
  <si>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</si>
  <si>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</si>
  <si>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</si>
  <si>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</si>
  <si>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</si>
  <si>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</si>
  <si>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</si>
  <si>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</si>
  <si>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</si>
  <si>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</si>
  <si>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</si>
  <si>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</si>
  <si>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</si>
  <si>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</si>
  <si>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</si>
  <si>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</si>
  <si>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</si>
  <si>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</si>
  <si>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</si>
  <si>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</si>
  <si>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</si>
  <si>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</si>
  <si>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</si>
  <si>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</si>
  <si>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</si>
  <si>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</si>
  <si>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</si>
  <si>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</si>
  <si>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</si>
  <si>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</si>
  <si>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</si>
  <si>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</si>
  <si>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</si>
  <si>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</si>
  <si>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</si>
  <si>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</si>
  <si>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</si>
  <si>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</si>
  <si>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</si>
  <si>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</si>
  <si>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</si>
  <si>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</si>
  <si>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</si>
  <si>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</si>
  <si>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</si>
  <si>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</si>
  <si>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</si>
  <si>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</si>
  <si>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</si>
  <si>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</si>
  <si>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</si>
  <si>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</si>
  <si>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</si>
  <si>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</si>
  <si>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</si>
  <si>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</si>
  <si>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</si>
  <si>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</si>
  <si>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</si>
  <si>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</si>
  <si>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</si>
  <si>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</si>
  <si>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</si>
  <si>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</si>
  <si>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</si>
  <si>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</si>
  <si>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</si>
  <si>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</si>
  <si>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</si>
  <si>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</si>
  <si>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</si>
  <si>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</si>
  <si>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</si>
  <si>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</si>
  <si>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</si>
  <si>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</si>
  <si>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</si>
  <si>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</si>
  <si>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</si>
  <si>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</si>
  <si>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</si>
  <si>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</si>
  <si>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</si>
  <si>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</si>
  <si>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</si>
  <si>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</si>
  <si>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</si>
  <si>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</si>
  <si>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</si>
  <si>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</si>
  <si>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</si>
  <si>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</si>
  <si>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</si>
  <si>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</si>
  <si>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</si>
  <si>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</si>
  <si>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</si>
  <si>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</si>
  <si>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</si>
  <si>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</si>
  <si>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</si>
  <si>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</si>
  <si>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</si>
  <si>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</si>
  <si>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</si>
  <si>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</si>
  <si>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</si>
  <si>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</si>
  <si>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</si>
  <si>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</si>
  <si>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</si>
  <si>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</si>
  <si>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</si>
  <si>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</si>
  <si>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</si>
  <si>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</si>
  <si>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</si>
  <si>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</si>
  <si>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</si>
  <si>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</si>
  <si>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</si>
  <si>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</si>
  <si>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</si>
  <si>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</si>
  <si>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</si>
  <si>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</si>
  <si>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</si>
  <si>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</si>
  <si>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</si>
  <si>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</si>
  <si>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</si>
  <si>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</si>
  <si>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</si>
  <si>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</si>
  <si>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</si>
  <si>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</si>
  <si>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</si>
  <si>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</si>
  <si>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</si>
  <si>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</si>
  <si>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</si>
  <si>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</si>
  <si>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</si>
  <si>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</si>
  <si>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</si>
  <si>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</si>
  <si>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</si>
  <si>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</si>
  <si>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</si>
  <si>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</si>
  <si>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</si>
  <si>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</si>
  <si>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</si>
  <si>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</si>
  <si>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</si>
  <si>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</si>
  <si>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</si>
  <si>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</si>
  <si>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</si>
  <si>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</si>
  <si>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</si>
  <si>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</si>
  <si>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</si>
  <si>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</si>
  <si>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</si>
  <si>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</si>
  <si>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</si>
  <si>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</si>
  <si>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</si>
  <si>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</si>
  <si>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</si>
  <si>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</si>
  <si>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</si>
  <si>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</si>
  <si>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</si>
  <si>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</si>
  <si>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</si>
  <si>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</si>
  <si>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</si>
  <si>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</si>
  <si>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</si>
  <si>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</si>
  <si>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</si>
  <si>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</si>
  <si>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</si>
  <si>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</si>
  <si>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</si>
  <si>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</si>
  <si>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</si>
  <si>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</si>
  <si>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</si>
  <si>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</si>
  <si>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</si>
  <si>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</si>
  <si>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</si>
  <si>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</si>
  <si>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</si>
  <si>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</si>
  <si>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</si>
  <si>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</si>
  <si>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</si>
  <si>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</si>
  <si>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</si>
  <si>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</si>
  <si>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</si>
  <si>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</si>
  <si>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</si>
  <si>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</si>
  <si>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</si>
  <si>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</si>
  <si>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</si>
  <si>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</si>
  <si>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</si>
  <si>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</si>
  <si>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</si>
  <si>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</si>
  <si>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</si>
  <si>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</si>
  <si>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</si>
  <si>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</si>
  <si>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</si>
  <si>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</si>
  <si>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</si>
  <si>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</si>
  <si>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</si>
  <si>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</si>
  <si>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</si>
  <si>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</si>
  <si>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</si>
  <si>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</si>
  <si>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</si>
  <si>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</si>
  <si>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</si>
  <si>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</si>
  <si>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</si>
  <si>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</si>
  <si>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</si>
  <si>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</si>
  <si>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</si>
  <si>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</si>
  <si>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</si>
  <si>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</si>
  <si>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</si>
  <si>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</si>
  <si>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</si>
  <si>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</si>
  <si>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</si>
  <si>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</si>
  <si>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</si>
  <si>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</si>
  <si>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</si>
  <si>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</si>
  <si>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</si>
  <si>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</si>
  <si>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</si>
  <si>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</si>
  <si>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</si>
  <si>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</si>
  <si>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</si>
  <si>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</si>
  <si>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</si>
  <si>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</si>
  <si>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</si>
  <si>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</si>
  <si>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</si>
  <si>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</si>
  <si>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</si>
  <si>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</si>
  <si>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</si>
  <si>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</si>
  <si>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</si>
  <si>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</si>
  <si>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</si>
  <si>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</si>
  <si>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</si>
  <si>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</si>
  <si>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</si>
  <si>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</si>
  <si>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</si>
  <si>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</si>
  <si>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</si>
  <si>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</si>
  <si>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</si>
  <si>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</si>
  <si>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</si>
  <si>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</si>
  <si>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</si>
  <si>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</si>
  <si>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</si>
  <si>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</si>
  <si>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</si>
  <si>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</si>
  <si>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</si>
  <si>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</si>
  <si>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</si>
  <si>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</si>
  <si>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</si>
  <si>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</si>
  <si>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</si>
  <si>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</si>
  <si>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</si>
  <si>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</si>
  <si>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</si>
  <si>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</si>
  <si>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</si>
  <si>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</si>
  <si>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</si>
  <si>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</si>
  <si>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</si>
  <si>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</si>
  <si>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</si>
  <si>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</si>
  <si>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</si>
  <si>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</si>
  <si>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</si>
  <si>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</si>
  <si>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</si>
  <si>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</si>
  <si>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</si>
  <si>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</si>
  <si>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</si>
  <si>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</si>
  <si>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</si>
  <si>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</si>
  <si>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</si>
  <si>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</si>
  <si>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</si>
  <si>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</si>
  <si>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</si>
  <si>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</si>
  <si>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</si>
  <si>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</si>
  <si>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</si>
  <si>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</si>
  <si>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</si>
  <si>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</si>
  <si>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</si>
  <si>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</si>
  <si>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</si>
  <si>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</si>
  <si>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</si>
  <si>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</si>
  <si>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</si>
  <si>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</si>
  <si>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</si>
  <si>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</si>
  <si>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</si>
  <si>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</si>
  <si>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</si>
  <si>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</si>
  <si>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</si>
  <si>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</si>
  <si>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</si>
  <si>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</si>
  <si>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</si>
  <si>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</si>
  <si>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</si>
  <si>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</si>
  <si>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</si>
  <si>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</si>
  <si>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</si>
  <si>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</si>
  <si>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</si>
  <si>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</si>
  <si>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</si>
  <si>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</si>
  <si>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</si>
  <si>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</si>
  <si>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</si>
  <si>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</si>
  <si>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</si>
  <si>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</si>
  <si>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</si>
  <si>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</si>
  <si>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</si>
  <si>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</si>
  <si>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</si>
  <si>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</si>
  <si>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</si>
  <si>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</si>
  <si>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</si>
  <si>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</si>
  <si>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</si>
  <si>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</si>
  <si>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</si>
  <si>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</si>
  <si>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</si>
  <si>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</si>
  <si>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</si>
  <si>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</si>
  <si>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</si>
  <si>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</si>
  <si>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</si>
  <si>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</si>
  <si>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</si>
  <si>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</si>
  <si>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</si>
  <si>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</si>
  <si>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</si>
  <si>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</si>
  <si>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</si>
  <si>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</si>
  <si>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</si>
  <si>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</si>
  <si>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</si>
  <si>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</si>
  <si>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</si>
  <si>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</si>
  <si>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</si>
  <si>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</si>
  <si>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</si>
  <si>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</si>
  <si>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</si>
  <si>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</si>
  <si>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</si>
  <si>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</si>
  <si>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</si>
  <si>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</si>
  <si>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</si>
  <si>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</si>
  <si>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</si>
  <si>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</si>
  <si>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</si>
  <si>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</si>
  <si>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</si>
  <si>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</si>
  <si>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</si>
  <si>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</si>
  <si>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</si>
  <si>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</si>
  <si>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</si>
  <si>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</si>
  <si>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</si>
  <si>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</si>
  <si>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</si>
  <si>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</si>
  <si>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</si>
  <si>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</si>
  <si>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</si>
  <si>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</si>
  <si>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</si>
  <si>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</si>
  <si>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</si>
  <si>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</si>
  <si>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</si>
  <si>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</si>
  <si>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</si>
  <si>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</si>
  <si>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</si>
  <si>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</si>
  <si>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</si>
  <si>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</si>
  <si>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</si>
  <si>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</si>
  <si>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</si>
  <si>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</si>
  <si>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</si>
  <si>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</si>
  <si>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</si>
  <si>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</si>
  <si>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</si>
  <si>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</si>
  <si>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</si>
  <si>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</si>
  <si>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</si>
  <si>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</si>
  <si>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</si>
  <si>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</si>
  <si>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</si>
  <si>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</si>
  <si>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</si>
  <si>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</si>
  <si>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</si>
  <si>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</si>
  <si>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</si>
  <si>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</si>
  <si>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</si>
  <si>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</si>
  <si>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</si>
  <si>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</si>
  <si>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</si>
  <si>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</si>
  <si>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</si>
  <si>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</si>
  <si>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</si>
  <si>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</si>
  <si>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</si>
  <si>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</si>
  <si>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</si>
  <si>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</si>
  <si>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</si>
  <si>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</si>
  <si>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</si>
  <si>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</si>
  <si>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</si>
  <si>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</si>
  <si>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</si>
  <si>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</si>
  <si>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</si>
  <si>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</si>
  <si>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</si>
  <si>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</si>
  <si>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</si>
  <si>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</si>
  <si>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</si>
  <si>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</si>
  <si>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</si>
  <si>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</si>
  <si>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</si>
  <si>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</si>
  <si>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</si>
  <si>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</si>
  <si>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</si>
  <si>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</si>
  <si>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</si>
  <si>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</si>
  <si>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</si>
  <si>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</si>
  <si>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</si>
  <si>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</si>
  <si>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</si>
  <si>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</si>
  <si>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</si>
  <si>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</si>
  <si>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</si>
  <si>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</si>
  <si>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</si>
  <si>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</si>
  <si>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</si>
  <si>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</si>
  <si>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</si>
  <si>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</si>
  <si>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</si>
  <si>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</si>
  <si>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</si>
  <si>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</si>
  <si>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</si>
  <si>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</si>
  <si>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</si>
  <si>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</si>
  <si>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</si>
  <si>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</si>
  <si>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</si>
  <si>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</si>
  <si>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</si>
  <si>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</si>
  <si>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</si>
  <si>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</si>
  <si>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</si>
  <si>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</si>
  <si>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</si>
  <si>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</si>
  <si>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</si>
  <si>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</si>
  <si>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</si>
  <si>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</si>
  <si>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</si>
  <si>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</si>
  <si>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</si>
  <si>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</si>
  <si>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</si>
  <si>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</si>
  <si>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</si>
  <si>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</si>
  <si>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</si>
  <si>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</si>
  <si>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</si>
  <si>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</si>
  <si>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</si>
  <si>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</si>
  <si>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</si>
  <si>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</si>
  <si>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</si>
  <si>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</si>
  <si>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</si>
  <si>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</si>
  <si>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</si>
  <si>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</si>
  <si>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</si>
  <si>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</si>
  <si>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</si>
  <si>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</si>
  <si>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</si>
  <si>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</si>
  <si>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</si>
  <si>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</si>
  <si>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</si>
  <si>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</si>
  <si>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</si>
  <si>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</si>
  <si>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</si>
  <si>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</si>
  <si>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</si>
  <si>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</si>
  <si>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</si>
  <si>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</si>
  <si>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</si>
  <si>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</si>
  <si>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</si>
  <si>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</si>
  <si>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</si>
  <si>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</si>
  <si>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</si>
  <si>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</si>
  <si>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</si>
  <si>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</si>
  <si>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</si>
  <si>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</si>
  <si>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</si>
  <si>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</si>
  <si>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</si>
  <si>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</si>
  <si>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</si>
  <si>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</si>
  <si>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</si>
  <si>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</si>
  <si>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</si>
  <si>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</si>
  <si>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</si>
  <si>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</si>
  <si>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</si>
  <si>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</si>
  <si>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</si>
  <si>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</si>
  <si>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</si>
  <si>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</si>
  <si>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</si>
  <si>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</si>
  <si>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</si>
  <si>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</si>
  <si>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</si>
  <si>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</si>
  <si>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</si>
  <si>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</si>
  <si>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</si>
  <si>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</si>
  <si>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</si>
  <si>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</si>
  <si>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</si>
  <si>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</si>
  <si>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</si>
  <si>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</si>
  <si>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</si>
  <si>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</si>
  <si>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</si>
  <si>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</si>
  <si>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</si>
  <si>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</si>
  <si>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</si>
  <si>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</si>
  <si>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</si>
  <si>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</si>
  <si>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</si>
  <si>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</si>
  <si>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</si>
  <si>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</si>
  <si>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</si>
  <si>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</si>
  <si>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</si>
  <si>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</si>
  <si>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</si>
  <si>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</si>
  <si>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</si>
  <si>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</si>
  <si>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</si>
  <si>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</si>
  <si>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</si>
  <si>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</si>
  <si>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</si>
  <si>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</si>
  <si>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</si>
  <si>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</si>
  <si>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</si>
  <si>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</si>
  <si>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</si>
  <si>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</si>
  <si>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</si>
  <si>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</si>
  <si>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</si>
  <si>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</si>
  <si>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</si>
  <si>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</si>
  <si>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</si>
  <si>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</si>
  <si>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</si>
  <si>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</si>
  <si>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</si>
  <si>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</si>
  <si>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</si>
  <si>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</si>
  <si>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</si>
  <si>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</si>
  <si>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</si>
  <si>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</si>
  <si>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</si>
  <si>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</si>
  <si>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</si>
  <si>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</si>
  <si>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</si>
  <si>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</si>
  <si>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</si>
  <si>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</si>
  <si>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</si>
  <si>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</si>
  <si>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</si>
  <si>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</si>
  <si>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</si>
  <si>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</si>
  <si>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</si>
  <si>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</si>
  <si>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</si>
  <si>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</si>
  <si>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</si>
  <si>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</si>
  <si>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</si>
  <si>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</si>
  <si>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</si>
  <si>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</si>
  <si>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</si>
  <si>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</si>
  <si>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</si>
  <si>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</si>
  <si>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</si>
  <si>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</si>
  <si>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</si>
  <si>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</si>
  <si>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</si>
  <si>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</si>
  <si>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</si>
  <si>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</si>
  <si>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</si>
  <si>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</si>
  <si>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</si>
  <si>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</si>
  <si>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</si>
  <si>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</si>
  <si>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</si>
  <si>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</si>
  <si>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</si>
  <si>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</si>
  <si>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</si>
  <si>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</si>
  <si>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</si>
  <si>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</si>
  <si>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</si>
  <si>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</si>
  <si>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</si>
  <si>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</si>
  <si>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</si>
  <si>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</si>
  <si>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</si>
  <si>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</si>
  <si>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</si>
  <si>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</si>
  <si>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</si>
  <si>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</si>
  <si>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</si>
  <si>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</si>
  <si>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</si>
  <si>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</si>
  <si>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</si>
  <si>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</si>
  <si>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</si>
  <si>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</si>
  <si>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</si>
  <si>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</si>
  <si>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</si>
  <si>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</si>
  <si>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</si>
  <si>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</si>
  <si>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</si>
  <si>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</si>
  <si>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</si>
  <si>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</si>
  <si>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</si>
  <si>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</si>
  <si>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</si>
  <si>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</si>
  <si>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</si>
  <si>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</si>
  <si>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</si>
  <si>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</si>
  <si>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</si>
  <si>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</si>
  <si>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</si>
  <si>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</si>
  <si>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</si>
  <si>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</si>
  <si>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</si>
  <si>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</si>
  <si>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</si>
  <si>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</si>
  <si>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</si>
  <si>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</si>
  <si>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</si>
  <si>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</si>
  <si>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</si>
  <si>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</si>
  <si>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</si>
  <si>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</si>
  <si>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</si>
  <si>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</si>
  <si>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</si>
  <si>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</si>
  <si>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</si>
  <si>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</si>
  <si>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</si>
  <si>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</si>
  <si>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</si>
  <si>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</si>
  <si>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</si>
  <si>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</si>
  <si>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</si>
  <si>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</si>
  <si>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</si>
  <si>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</si>
  <si>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</si>
  <si>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</si>
  <si>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</si>
  <si>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</si>
  <si>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</si>
  <si>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</si>
  <si>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</si>
  <si>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</si>
  <si>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</si>
  <si>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</si>
  <si>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</si>
  <si>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</si>
  <si>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</si>
  <si>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</si>
  <si>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</si>
  <si>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</si>
  <si>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</si>
  <si>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</si>
  <si>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</si>
  <si>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</si>
  <si>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</si>
  <si>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</si>
  <si>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</si>
  <si>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</si>
  <si>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</si>
  <si>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</si>
  <si>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</si>
  <si>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</si>
  <si>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</si>
  <si>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</si>
  <si>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</si>
  <si>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</si>
  <si>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</si>
  <si>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</si>
  <si>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</si>
  <si>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</si>
  <si>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</si>
  <si>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</si>
  <si>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</si>
  <si>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</si>
  <si>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</si>
  <si>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</si>
  <si>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</si>
  <si>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</si>
  <si>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</si>
  <si>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</si>
  <si>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</si>
  <si>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</si>
  <si>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</si>
  <si>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</si>
  <si>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</si>
  <si>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</si>
  <si>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</si>
  <si>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</si>
  <si>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</si>
  <si>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</si>
  <si>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</si>
  <si>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</si>
  <si>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</si>
  <si>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</si>
  <si>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</si>
  <si>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</si>
  <si>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</si>
  <si>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</si>
  <si>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</si>
  <si>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</si>
  <si>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</si>
  <si>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</si>
  <si>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</si>
  <si>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</si>
  <si>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</si>
  <si>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</si>
  <si>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</si>
  <si>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</si>
  <si>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</si>
  <si>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</si>
  <si>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</si>
  <si>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</si>
  <si>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</si>
  <si>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</si>
  <si>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</si>
  <si>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</si>
  <si>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</si>
  <si>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</si>
  <si>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</si>
  <si>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</si>
  <si>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</si>
  <si>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</si>
  <si>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</si>
  <si>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</si>
  <si>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</si>
  <si>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</si>
  <si>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</si>
  <si>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</si>
  <si>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</si>
  <si>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</si>
  <si>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</si>
  <si>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</si>
  <si>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</si>
  <si>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</si>
  <si>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</si>
  <si>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</si>
  <si>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</si>
  <si>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</si>
  <si>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</si>
  <si>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</si>
  <si>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</si>
  <si>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</si>
  <si>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</si>
  <si>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</si>
  <si>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</si>
  <si>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</si>
  <si>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</si>
  <si>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</si>
  <si>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</si>
  <si>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</si>
  <si>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</si>
  <si>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</si>
  <si>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</si>
  <si>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</si>
  <si>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</si>
  <si>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</si>
  <si>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</si>
  <si>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</si>
  <si>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</si>
  <si>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</si>
  <si>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</si>
  <si>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</si>
  <si>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</si>
  <si>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</si>
  <si>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</si>
  <si>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</si>
  <si>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</si>
  <si>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</si>
  <si>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</si>
  <si>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</si>
  <si>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</si>
  <si>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</si>
  <si>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</si>
  <si>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</si>
  <si>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</si>
  <si>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</si>
  <si>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</si>
  <si>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</si>
  <si>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</si>
  <si>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</si>
  <si>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</si>
  <si>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</si>
  <si>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</si>
  <si>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</si>
  <si>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</si>
  <si>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</si>
  <si>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</si>
  <si>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</si>
  <si>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</si>
  <si>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</si>
  <si>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</si>
  <si>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</si>
  <si>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</si>
  <si>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</si>
  <si>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</si>
  <si>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</si>
  <si>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</si>
  <si>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</si>
  <si>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</si>
  <si>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</si>
  <si>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</si>
  <si>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</si>
  <si>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</si>
  <si>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</si>
  <si>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</si>
  <si>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</si>
  <si>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</si>
  <si>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</si>
  <si>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</si>
  <si>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</si>
  <si>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</si>
  <si>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</si>
  <si>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</si>
  <si>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</si>
  <si>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</si>
  <si>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</si>
  <si>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</si>
  <si>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</si>
  <si>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</si>
  <si>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</si>
  <si>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</si>
  <si>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</si>
  <si>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</si>
  <si>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</si>
  <si>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</si>
  <si>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</si>
  <si>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</si>
  <si>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</si>
  <si>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</si>
  <si>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</si>
  <si>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</si>
  <si>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</si>
  <si>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</si>
  <si>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</si>
  <si>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</si>
  <si>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</si>
  <si>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</si>
  <si>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</si>
  <si>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</si>
  <si>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</si>
  <si>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</si>
  <si>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</si>
  <si>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</si>
  <si>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</si>
  <si>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</si>
  <si>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</si>
  <si>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</si>
  <si>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</si>
  <si>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</si>
  <si>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</si>
  <si>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</si>
  <si>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</si>
  <si>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</si>
  <si>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</si>
  <si>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</si>
  <si>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</si>
  <si>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</si>
  <si>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</si>
  <si>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</si>
  <si>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</si>
  <si>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</si>
  <si>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</si>
  <si>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</si>
  <si>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</si>
  <si>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</si>
  <si>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</si>
  <si>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</si>
  <si>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</si>
  <si>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</si>
  <si>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</si>
  <si>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</si>
  <si>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</si>
  <si>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</si>
  <si>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</si>
  <si>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</si>
  <si>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</si>
  <si>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</si>
  <si>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</si>
  <si>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</si>
  <si>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</si>
  <si>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</si>
  <si>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</si>
  <si>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</si>
  <si>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</si>
  <si>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</si>
  <si>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</si>
  <si>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</si>
  <si>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</si>
  <si>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</si>
  <si>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</si>
  <si>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</si>
  <si>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</si>
  <si>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</si>
  <si>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</si>
  <si>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</si>
  <si>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</si>
  <si>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</si>
  <si>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</si>
  <si>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</si>
  <si>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</si>
  <si>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</si>
  <si>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</si>
  <si>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</si>
  <si>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</si>
  <si>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</si>
  <si>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</si>
  <si>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</si>
  <si>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</si>
  <si>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</si>
  <si>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</si>
  <si>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</si>
  <si>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</si>
  <si>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</si>
  <si>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</si>
  <si>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</si>
  <si>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</si>
  <si>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</si>
  <si>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</si>
  <si>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</si>
  <si>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</si>
  <si>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</si>
  <si>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</si>
  <si>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</si>
  <si>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</si>
  <si>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</si>
  <si>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</si>
  <si>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</si>
  <si>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</si>
  <si>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</si>
  <si>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</si>
  <si>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</si>
  <si>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</si>
  <si>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</si>
  <si>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</si>
  <si>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</si>
  <si>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</si>
  <si>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</si>
  <si>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</si>
  <si>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</si>
  <si>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</si>
  <si>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</si>
  <si>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</si>
  <si>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</si>
  <si>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</si>
  <si>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</si>
  <si>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</si>
  <si>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</si>
  <si>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</si>
  <si>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</si>
  <si>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</si>
  <si>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</si>
  <si>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</si>
  <si>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</si>
  <si>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</si>
  <si>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</si>
  <si>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</si>
  <si>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</si>
  <si>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</si>
  <si>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</si>
  <si>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</si>
  <si>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</si>
  <si>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</si>
  <si>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</si>
  <si>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</si>
  <si>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</si>
  <si>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</si>
  <si>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</si>
  <si>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</si>
  <si>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</si>
  <si>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</si>
  <si>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</si>
  <si>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</si>
  <si>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</si>
  <si>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</si>
  <si>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</si>
  <si>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</si>
  <si>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</si>
  <si>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</si>
  <si>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</si>
  <si>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</si>
  <si>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</si>
  <si>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</si>
  <si>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</si>
  <si>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</si>
  <si>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</si>
  <si>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</si>
  <si>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</si>
  <si>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</si>
  <si>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</si>
  <si>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</si>
  <si>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</si>
  <si>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</si>
  <si>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</si>
  <si>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</si>
  <si>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</si>
  <si>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</si>
  <si>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</si>
  <si>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</si>
  <si>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</si>
  <si>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</si>
  <si>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</si>
  <si>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</si>
  <si>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</si>
  <si>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</si>
  <si>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</si>
  <si>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</si>
  <si>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</si>
  <si>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</si>
  <si>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</si>
  <si>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</si>
  <si>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</si>
  <si>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</si>
  <si>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</si>
  <si>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</si>
  <si>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</si>
  <si>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</si>
  <si>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</si>
  <si>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</si>
  <si>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</si>
  <si>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</si>
  <si>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</si>
  <si>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</si>
  <si>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</si>
  <si>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</si>
  <si>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</si>
  <si>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</si>
  <si>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</si>
  <si>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</si>
  <si>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</si>
  <si>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</si>
  <si>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</si>
  <si>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</si>
  <si>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</si>
  <si>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</si>
  <si>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</si>
  <si>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</si>
  <si>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</si>
  <si>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</si>
  <si>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</si>
  <si>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</si>
  <si>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</si>
  <si>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</si>
  <si>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</si>
  <si>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</si>
  <si>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</si>
  <si>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</si>
  <si>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</si>
  <si>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</si>
  <si>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</si>
  <si>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</si>
  <si>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</si>
  <si>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</si>
  <si>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</si>
  <si>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</si>
  <si>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</si>
  <si>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</si>
  <si>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</si>
  <si>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</si>
  <si>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</si>
  <si>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</si>
  <si>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</si>
  <si>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</si>
  <si>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</si>
  <si>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</si>
  <si>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</si>
  <si>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</si>
  <si>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</si>
  <si>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</si>
  <si>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</si>
  <si>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</si>
  <si>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</si>
  <si>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</si>
  <si>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</si>
  <si>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</si>
  <si>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</si>
  <si>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</si>
  <si>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</si>
  <si>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</si>
  <si>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</si>
  <si>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</si>
  <si>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</si>
  <si>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</si>
  <si>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</si>
  <si>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</si>
  <si>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</si>
  <si>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</si>
  <si>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</si>
  <si>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</si>
  <si>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</si>
  <si>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</si>
  <si>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</si>
  <si>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</si>
  <si>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</si>
  <si>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</si>
  <si>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</si>
  <si>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</si>
  <si>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</si>
  <si>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</si>
  <si>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</si>
  <si>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</si>
  <si>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</si>
  <si>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</si>
  <si>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</si>
  <si>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</si>
  <si>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</si>
  <si>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</si>
  <si>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</si>
  <si>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</si>
  <si>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</si>
  <si>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</si>
  <si>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</si>
  <si>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</si>
  <si>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</si>
  <si>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</si>
  <si>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</si>
  <si>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</si>
  <si>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</si>
  <si>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</si>
  <si>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</si>
  <si>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</si>
  <si>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</si>
  <si>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</si>
  <si>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</si>
  <si>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</si>
  <si>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</si>
  <si>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</si>
  <si>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</si>
  <si>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</si>
  <si>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</si>
  <si>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</si>
  <si>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</si>
  <si>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</si>
  <si>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</si>
  <si>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</si>
  <si>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</si>
  <si>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</si>
  <si>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</si>
  <si>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</si>
  <si>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</si>
  <si>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</si>
  <si>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</si>
  <si>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</si>
  <si>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</si>
  <si>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</si>
  <si>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</si>
  <si>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</si>
  <si>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</si>
  <si>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</si>
  <si>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</si>
  <si>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</si>
  <si>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</si>
  <si>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</si>
  <si>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</si>
  <si>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</si>
  <si>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</si>
  <si>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</si>
  <si>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</si>
  <si>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</si>
  <si>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</si>
  <si>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</si>
  <si>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</si>
  <si>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</si>
  <si>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</si>
  <si>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</si>
  <si>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</si>
  <si>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</si>
  <si>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</si>
  <si>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</si>
  <si>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</si>
  <si>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</si>
  <si>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</si>
  <si>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</si>
  <si>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</si>
  <si>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</si>
  <si>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</si>
  <si>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</si>
  <si>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</si>
  <si>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</si>
  <si>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</si>
  <si>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</si>
  <si>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</si>
  <si>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</si>
  <si>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</si>
  <si>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</si>
  <si>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</si>
  <si>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</si>
  <si>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</si>
  <si>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</si>
  <si>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</si>
  <si>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</si>
  <si>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</si>
  <si>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</si>
  <si>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</si>
  <si>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</si>
  <si>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</si>
  <si>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</si>
  <si>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</si>
  <si>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</si>
  <si>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</si>
  <si>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</si>
  <si>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</si>
  <si>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</si>
  <si>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</si>
  <si>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</si>
  <si>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</si>
  <si>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</si>
  <si>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</si>
  <si>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</si>
  <si>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</si>
  <si>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</si>
  <si>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</si>
  <si>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</si>
  <si>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</si>
  <si>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</si>
  <si>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</si>
  <si>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</si>
  <si>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</si>
  <si>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</si>
  <si>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</si>
  <si>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</si>
  <si>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</si>
  <si>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</si>
  <si>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</si>
  <si>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</si>
  <si>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</si>
  <si>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</si>
  <si>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</si>
  <si>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</si>
  <si>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</si>
  <si>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</si>
  <si>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</si>
  <si>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</si>
  <si>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</si>
  <si>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</si>
  <si>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</si>
  <si>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</si>
  <si>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</si>
  <si>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</si>
  <si>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</si>
  <si>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</si>
  <si>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</si>
  <si>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</si>
  <si>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</si>
  <si>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</si>
  <si>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</si>
  <si>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</si>
  <si>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</si>
  <si>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</si>
  <si>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</si>
  <si>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</si>
  <si>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</si>
  <si>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</si>
  <si>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</si>
  <si>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</si>
  <si>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</si>
  <si>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</si>
  <si>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</si>
  <si>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</si>
  <si>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</si>
  <si>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</si>
  <si>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</si>
  <si>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</si>
  <si>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</si>
  <si>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</si>
  <si>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</si>
  <si>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</si>
  <si>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</si>
  <si>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</si>
  <si>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</si>
  <si>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</si>
  <si>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</si>
  <si>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</si>
  <si>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</si>
  <si>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</si>
  <si>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</si>
  <si>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</si>
  <si>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</si>
  <si>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</si>
  <si>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</si>
  <si>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</si>
  <si>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</si>
  <si>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</si>
  <si>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</si>
  <si>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</si>
  <si>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</si>
  <si>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</si>
  <si>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</si>
  <si>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</si>
  <si>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</si>
  <si>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</si>
  <si>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</si>
  <si>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</si>
  <si>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</si>
  <si>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</si>
  <si>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</si>
  <si>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</si>
  <si>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</si>
  <si>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</si>
  <si>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</si>
  <si>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</si>
  <si>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</si>
  <si>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</si>
  <si>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</si>
  <si>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</si>
  <si>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</si>
  <si>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</si>
  <si>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</si>
  <si>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</si>
  <si>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</si>
  <si>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</si>
  <si>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</si>
  <si>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</si>
  <si>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</si>
  <si>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</si>
  <si>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</si>
  <si>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</si>
  <si>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</si>
  <si>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</si>
  <si>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</si>
  <si>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</si>
  <si>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</si>
  <si>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</si>
  <si>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</si>
  <si>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</si>
  <si>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</si>
  <si>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</si>
  <si>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</si>
  <si>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</si>
  <si>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</si>
  <si>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</si>
  <si>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</si>
  <si>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</si>
  <si>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</si>
  <si>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</si>
  <si>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</si>
  <si>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</si>
  <si>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</si>
  <si>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</si>
  <si>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</si>
  <si>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</si>
  <si>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</si>
  <si>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</si>
  <si>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</si>
  <si>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</si>
  <si>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</si>
  <si>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</si>
  <si>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</si>
  <si>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</si>
  <si>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</si>
  <si>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</si>
  <si>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</si>
  <si>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</si>
  <si>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</si>
  <si>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</si>
  <si>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</si>
  <si>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</si>
  <si>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</si>
  <si>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</si>
  <si>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</si>
  <si>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</si>
  <si>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</si>
  <si>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</si>
  <si>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</si>
  <si>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</si>
  <si>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</si>
  <si>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</si>
  <si>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</si>
  <si>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</si>
  <si>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</si>
  <si>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</si>
  <si>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</si>
  <si>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</si>
  <si>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</si>
  <si>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</si>
  <si>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</si>
  <si>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</si>
  <si>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</si>
  <si>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</si>
  <si>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</si>
  <si>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</si>
  <si>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</si>
  <si>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</si>
  <si>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</si>
  <si>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</si>
  <si>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</si>
  <si>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</si>
  <si>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</si>
  <si>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</si>
  <si>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</si>
  <si>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</si>
  <si>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</si>
  <si>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</si>
  <si>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</si>
  <si>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</si>
  <si>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</si>
  <si>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</si>
  <si>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</si>
  <si>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</si>
  <si>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</si>
  <si>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</si>
  <si>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</si>
  <si>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</si>
  <si>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</si>
  <si>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</si>
  <si>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</si>
  <si>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</si>
  <si>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</si>
  <si>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</si>
  <si>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</si>
  <si>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</si>
  <si>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</si>
  <si>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</si>
  <si>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</si>
  <si>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</si>
  <si>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</si>
  <si>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</si>
  <si>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</si>
  <si>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</si>
  <si>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</si>
  <si>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</si>
  <si>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</si>
  <si>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</si>
  <si>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</si>
  <si>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</si>
  <si>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</si>
  <si>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</si>
  <si>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</si>
  <si>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</si>
  <si>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</si>
  <si>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</si>
  <si>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</si>
  <si>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</si>
  <si>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</si>
  <si>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</si>
  <si>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</si>
  <si>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</si>
  <si>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</si>
  <si>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</si>
  <si>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</si>
  <si>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</si>
  <si>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</si>
  <si>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</si>
  <si>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</si>
  <si>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</si>
  <si>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</si>
  <si>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</si>
  <si>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</si>
  <si>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</si>
  <si>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</si>
  <si>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</si>
  <si>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</si>
  <si>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</si>
  <si>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</si>
  <si>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</si>
  <si>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</si>
  <si>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</si>
  <si>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</si>
  <si>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</si>
  <si>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</si>
  <si>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</si>
  <si>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</si>
  <si>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</si>
  <si>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</si>
  <si>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</si>
  <si>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</si>
  <si>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</si>
  <si>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</si>
  <si>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</si>
  <si>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</si>
  <si>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</si>
  <si>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</si>
  <si>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</si>
  <si>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</si>
  <si>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</si>
  <si>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</si>
  <si>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</si>
  <si>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</si>
  <si>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</si>
  <si>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</si>
  <si>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</si>
  <si>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</si>
  <si>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</si>
  <si>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</si>
  <si>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</si>
  <si>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</si>
  <si>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</si>
  <si>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</si>
  <si>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</si>
  <si>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</si>
  <si>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</si>
  <si>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</si>
  <si>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</si>
  <si>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</si>
  <si>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</si>
  <si>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</si>
  <si>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</si>
  <si>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</si>
  <si>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</si>
  <si>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</si>
  <si>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</si>
  <si>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</si>
  <si>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</si>
  <si>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</si>
  <si>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</si>
  <si>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</si>
  <si>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</si>
  <si>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</si>
  <si>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</si>
  <si>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</si>
  <si>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</si>
  <si>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</si>
  <si>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</si>
  <si>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</si>
  <si>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</si>
  <si>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</si>
  <si>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</si>
  <si>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</si>
  <si>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</si>
  <si>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</si>
  <si>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</si>
  <si>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</si>
  <si>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</si>
  <si>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</si>
  <si>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</si>
  <si>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</si>
  <si>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</si>
  <si>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</si>
  <si>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</si>
  <si>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</si>
  <si>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</si>
  <si>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</si>
  <si>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</si>
  <si>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</si>
  <si>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</si>
  <si>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</si>
  <si>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</si>
  <si>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</si>
  <si>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</si>
  <si>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</si>
  <si>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</si>
  <si>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</si>
  <si>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</si>
  <si>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</si>
  <si>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</si>
  <si>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</si>
  <si>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</si>
  <si>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</si>
  <si>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</si>
  <si>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</si>
  <si>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</si>
  <si>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</si>
  <si>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</si>
  <si>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</si>
  <si>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</si>
  <si>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</si>
  <si>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</si>
  <si>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</si>
  <si>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</si>
  <si>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</si>
  <si>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</si>
  <si>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</si>
  <si>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</si>
  <si>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</si>
  <si>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</si>
  <si>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</si>
  <si>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</si>
  <si>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</si>
  <si>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</si>
  <si>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</si>
  <si>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</si>
  <si>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</si>
  <si>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</si>
  <si>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</si>
  <si>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</si>
  <si>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</si>
  <si>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</si>
  <si>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</si>
  <si>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</si>
  <si>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</si>
  <si>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</si>
  <si>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</si>
  <si>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</si>
  <si>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</si>
  <si>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</si>
  <si>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</si>
  <si>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</si>
  <si>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</si>
  <si>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</si>
  <si>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</si>
  <si>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</si>
  <si>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</si>
  <si>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</si>
  <si>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</si>
  <si>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</si>
  <si>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</si>
  <si>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</si>
  <si>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</si>
  <si>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</si>
  <si>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</si>
  <si>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</si>
  <si>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</si>
  <si>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</si>
  <si>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</si>
  <si>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</si>
  <si>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</si>
  <si>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</si>
  <si>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</si>
  <si>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</si>
  <si>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</si>
  <si>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</si>
  <si>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</si>
  <si>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</si>
  <si>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</si>
  <si>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</si>
  <si>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</si>
  <si>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</si>
  <si>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</si>
  <si>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</si>
  <si>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</si>
  <si>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</si>
  <si>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</si>
  <si>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</si>
  <si>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</si>
  <si>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</si>
  <si>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</si>
  <si>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</si>
  <si>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</si>
  <si>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</si>
  <si>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</si>
  <si>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</si>
  <si>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</si>
  <si>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</si>
  <si>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</si>
  <si>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</si>
  <si>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</si>
  <si>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</si>
  <si>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</si>
  <si>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</si>
  <si>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</si>
  <si>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</si>
  <si>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</si>
  <si>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</si>
  <si>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</si>
  <si>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</si>
  <si>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</si>
  <si>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</si>
  <si>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</si>
  <si>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</si>
  <si>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</si>
  <si>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</si>
  <si>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</si>
  <si>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</si>
  <si>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</si>
  <si>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</si>
  <si>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</si>
  <si>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</si>
  <si>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</si>
  <si>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</si>
  <si>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</si>
  <si>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</si>
  <si>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</si>
  <si>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</si>
  <si>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</si>
  <si>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</si>
  <si>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</si>
  <si>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</si>
  <si>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</si>
  <si>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</si>
  <si>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</si>
  <si>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</si>
  <si>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</si>
  <si>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</si>
  <si>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</si>
  <si>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</si>
  <si>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</si>
  <si>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</si>
  <si>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</si>
  <si>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</si>
  <si>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</si>
  <si>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</si>
  <si>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</si>
  <si>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</si>
  <si>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</si>
  <si>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</si>
  <si>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</si>
  <si>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</si>
  <si>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</si>
  <si>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</si>
  <si>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</si>
  <si>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</si>
  <si>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</si>
  <si>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</si>
  <si>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</si>
  <si>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</si>
  <si>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</si>
  <si>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</si>
  <si>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</si>
  <si>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</si>
  <si>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</si>
  <si>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</si>
  <si>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</si>
  <si>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</si>
  <si>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</si>
  <si>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</si>
  <si>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</si>
  <si>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</si>
  <si>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</si>
  <si>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</si>
  <si>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</si>
  <si>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</si>
  <si>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</si>
  <si>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</si>
  <si>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</si>
  <si>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</si>
  <si>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</si>
  <si>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</si>
  <si>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</si>
  <si>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</si>
  <si>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</si>
  <si>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</si>
  <si>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</si>
  <si>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</si>
  <si>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</si>
  <si>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</si>
  <si>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</si>
  <si>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</si>
  <si>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</si>
  <si>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</si>
  <si>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</si>
  <si>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</si>
  <si>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</si>
  <si>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</si>
  <si>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</si>
  <si>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</si>
  <si>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</si>
  <si>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</si>
  <si>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</si>
  <si>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</si>
  <si>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</si>
  <si>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</si>
  <si>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</si>
  <si>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</si>
  <si>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</si>
  <si>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</si>
  <si>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</si>
  <si>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</si>
  <si>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</si>
  <si>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</si>
  <si>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</si>
  <si>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</si>
  <si>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</si>
  <si>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</si>
  <si>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</si>
  <si>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</si>
  <si>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</si>
  <si>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</si>
  <si>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</si>
  <si>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</si>
  <si>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</si>
  <si>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</si>
  <si>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</si>
  <si>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</si>
  <si>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</si>
  <si>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</si>
  <si>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</si>
  <si>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</si>
  <si>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</si>
  <si>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</si>
  <si>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</si>
  <si>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</si>
  <si>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</si>
  <si>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</si>
  <si>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</si>
  <si>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</si>
  <si>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</si>
  <si>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</si>
  <si>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</si>
  <si>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</si>
  <si>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</si>
  <si>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</si>
  <si>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</si>
  <si>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</si>
  <si>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</si>
  <si>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</si>
  <si>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</si>
  <si>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</si>
  <si>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</si>
  <si>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</si>
  <si>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</si>
  <si>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</si>
  <si>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</si>
  <si>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</si>
  <si>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</si>
  <si>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</si>
  <si>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</si>
  <si>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</si>
  <si>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</si>
  <si>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</si>
  <si>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</si>
  <si>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</si>
  <si>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</si>
  <si>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</si>
  <si>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</si>
  <si>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</si>
  <si>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</si>
  <si>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</si>
  <si>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</si>
  <si>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</si>
  <si>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</si>
  <si>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</si>
  <si>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</si>
  <si>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</si>
  <si>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</si>
  <si>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</si>
  <si>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</si>
  <si>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</si>
  <si>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</si>
  <si>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</si>
  <si>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</si>
  <si>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</si>
  <si>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</si>
  <si>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</si>
  <si>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</si>
  <si>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</si>
  <si>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</si>
  <si>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</si>
  <si>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</si>
  <si>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</si>
  <si>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</si>
  <si>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</si>
  <si>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</si>
  <si>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</si>
  <si>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</si>
  <si>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</si>
  <si>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</si>
  <si>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</si>
  <si>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</si>
  <si>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</si>
  <si>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</si>
  <si>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</si>
  <si>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</si>
  <si>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</si>
  <si>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</si>
  <si>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</si>
  <si>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</si>
  <si>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</si>
  <si>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</si>
  <si>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</si>
  <si>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</si>
  <si>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</si>
  <si>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</si>
  <si>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</si>
  <si>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</si>
  <si>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</si>
  <si>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</si>
  <si>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</si>
  <si>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</si>
  <si>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</si>
  <si>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</si>
  <si>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</si>
  <si>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</si>
  <si>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</si>
  <si>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</si>
  <si>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</si>
  <si>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</si>
  <si>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</si>
  <si>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</si>
  <si>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</si>
  <si>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</si>
  <si>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</si>
  <si>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</si>
  <si>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</si>
  <si>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</si>
  <si>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</si>
  <si>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</si>
  <si>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</si>
  <si>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</si>
  <si>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</si>
  <si>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</si>
  <si>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</si>
  <si>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</si>
  <si>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</si>
  <si>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</si>
  <si>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</si>
  <si>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</si>
  <si>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</si>
  <si>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</si>
  <si>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</si>
  <si>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</si>
  <si>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</si>
  <si>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</si>
  <si>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</si>
  <si>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</si>
  <si>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</si>
  <si>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</si>
  <si>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</si>
  <si>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</si>
  <si>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</si>
  <si>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</si>
  <si>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</si>
  <si>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</si>
  <si>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</si>
  <si>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</si>
  <si>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</si>
  <si>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</si>
  <si>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</si>
  <si>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</si>
  <si>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</si>
  <si>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</si>
  <si>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</si>
  <si>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</si>
  <si>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</si>
  <si>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</si>
  <si>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</si>
  <si>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</si>
  <si>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</si>
  <si>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</si>
  <si>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</si>
  <si>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</si>
  <si>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</si>
  <si>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</si>
  <si>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</si>
  <si>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</si>
  <si>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</si>
  <si>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</si>
  <si>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</si>
  <si>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</si>
  <si>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</si>
  <si>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</si>
  <si>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</si>
  <si>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</si>
  <si>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</si>
  <si>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</si>
  <si>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</si>
  <si>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</si>
  <si>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</si>
  <si>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</si>
  <si>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</si>
  <si>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</si>
  <si>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</si>
  <si>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</si>
  <si>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</si>
  <si>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</si>
  <si>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</si>
  <si>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</si>
  <si>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</si>
  <si>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</si>
  <si>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</si>
  <si>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</si>
  <si>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</si>
  <si>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</si>
  <si>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</si>
  <si>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</si>
  <si>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</si>
  <si>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</si>
  <si>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</si>
  <si>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</si>
  <si>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</si>
  <si>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</si>
  <si>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</si>
  <si>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</si>
  <si>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</si>
  <si>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</si>
  <si>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</si>
  <si>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</si>
  <si>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</si>
  <si>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</si>
  <si>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</si>
  <si>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</si>
  <si>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</si>
  <si>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</si>
  <si>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</si>
  <si>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</si>
  <si>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</si>
  <si>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</si>
  <si>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</si>
  <si>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</si>
  <si>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</si>
  <si>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</si>
  <si>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</si>
  <si>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</si>
  <si>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</si>
  <si>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</si>
  <si>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</si>
  <si>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</si>
  <si>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</si>
  <si>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</si>
  <si>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</si>
  <si>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</si>
  <si>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</si>
  <si>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</si>
  <si>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</si>
  <si>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</si>
  <si>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</si>
  <si>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</si>
  <si>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</si>
  <si>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</si>
  <si>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</si>
  <si>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</si>
  <si>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</si>
  <si>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</si>
  <si>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</si>
  <si>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</si>
  <si>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</si>
  <si>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</si>
  <si>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</si>
  <si>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</si>
  <si>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</si>
  <si>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</si>
  <si>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</si>
  <si>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</si>
  <si>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</si>
  <si>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</si>
  <si>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</si>
  <si>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</si>
  <si>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</si>
  <si>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</si>
  <si>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</si>
  <si>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</si>
  <si>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</si>
  <si>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</si>
  <si>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</si>
  <si>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</si>
  <si>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</si>
  <si>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</si>
  <si>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</si>
  <si>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</si>
  <si>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</si>
  <si>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</si>
  <si>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</si>
  <si>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</si>
  <si>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</si>
  <si>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</si>
  <si>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</si>
  <si>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</si>
  <si>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</si>
  <si>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</si>
  <si>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</si>
  <si>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</si>
  <si>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</si>
  <si>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</si>
  <si>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</si>
  <si>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</si>
  <si>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</si>
  <si>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</si>
  <si>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</si>
  <si>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</si>
  <si>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</si>
  <si>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</si>
  <si>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</si>
  <si>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</si>
  <si>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</si>
  <si>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</si>
  <si>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</si>
  <si>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</si>
  <si>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</si>
  <si>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</si>
  <si>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</si>
  <si>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</si>
  <si>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</si>
  <si>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</si>
  <si>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</si>
  <si>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</si>
  <si>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</si>
  <si>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</si>
  <si>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</si>
  <si>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</si>
  <si>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</si>
  <si>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</si>
  <si>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</si>
  <si>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</si>
  <si>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</si>
  <si>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</si>
  <si>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</si>
  <si>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</si>
  <si>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</si>
  <si>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</si>
  <si>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</si>
  <si>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</si>
  <si>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</si>
  <si>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</si>
  <si>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</si>
  <si>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</si>
  <si>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</si>
  <si>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</si>
  <si>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</si>
  <si>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</si>
  <si>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</si>
  <si>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</si>
  <si>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</si>
  <si>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</si>
  <si>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</si>
  <si>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</si>
  <si>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</si>
  <si>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</si>
  <si>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</si>
  <si>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</si>
  <si>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</si>
  <si>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</si>
  <si>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</si>
  <si>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</si>
  <si>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</si>
  <si>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</si>
  <si>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</si>
  <si>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</si>
  <si>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</si>
  <si>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</si>
  <si>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</si>
  <si>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</si>
  <si>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</si>
  <si>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</si>
  <si>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</si>
  <si>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</si>
  <si>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</si>
  <si>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</si>
  <si>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</si>
  <si>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</si>
  <si>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</si>
  <si>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</si>
  <si>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</si>
  <si>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</si>
  <si>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</si>
  <si>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</si>
  <si>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</si>
  <si>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</si>
  <si>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</si>
  <si>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</si>
  <si>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</si>
  <si>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</si>
  <si>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</si>
  <si>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</si>
  <si>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</si>
  <si>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</si>
  <si>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</si>
  <si>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</si>
  <si>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</si>
  <si>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</si>
  <si>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</si>
  <si>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</si>
  <si>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</si>
  <si>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</si>
  <si>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</si>
  <si>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</si>
  <si>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</si>
  <si>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</si>
  <si>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</si>
  <si>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</si>
  <si>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</si>
  <si>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</si>
  <si>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</si>
  <si>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</si>
  <si>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</si>
  <si>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</si>
  <si>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</si>
  <si>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</si>
  <si>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</si>
  <si>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</si>
  <si>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</si>
  <si>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</si>
  <si>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</si>
  <si>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</si>
  <si>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</si>
  <si>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</si>
  <si>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</si>
  <si>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</si>
  <si>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</si>
  <si>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</si>
  <si>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</si>
  <si>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</si>
  <si>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</si>
  <si>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</si>
  <si>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</si>
  <si>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</si>
  <si>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</si>
  <si>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</si>
  <si>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</si>
  <si>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</si>
  <si>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</si>
  <si>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</si>
  <si>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</si>
  <si>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</si>
  <si>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</si>
  <si>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</si>
  <si>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</si>
  <si>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</si>
  <si>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</si>
  <si>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</si>
  <si>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</si>
  <si>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</si>
  <si>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</si>
  <si>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</si>
  <si>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</si>
  <si>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</si>
  <si>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</si>
  <si>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</si>
  <si>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</si>
  <si>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</si>
  <si>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</si>
  <si>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</si>
  <si>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</si>
  <si>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</si>
  <si>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</si>
  <si>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</si>
  <si>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</si>
  <si>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</si>
  <si>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</si>
  <si>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</si>
  <si>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</si>
  <si>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</si>
  <si>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</si>
  <si>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</si>
  <si>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</si>
  <si>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</si>
  <si>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</si>
  <si>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</si>
  <si>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</si>
  <si>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</si>
  <si>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</si>
  <si>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</si>
  <si>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</si>
  <si>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</si>
  <si>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</si>
  <si>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</si>
  <si>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</si>
  <si>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</si>
  <si>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</si>
  <si>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</si>
  <si>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</si>
  <si>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</si>
  <si>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</si>
  <si>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</si>
  <si>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</si>
  <si>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</si>
  <si>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</si>
  <si>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</si>
  <si>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</si>
  <si>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</si>
  <si>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</si>
  <si>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</si>
  <si>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</si>
  <si>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</si>
  <si>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</si>
  <si>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</si>
  <si>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</si>
  <si>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</si>
  <si>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</si>
  <si>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</si>
  <si>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</si>
  <si>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</si>
  <si>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</si>
  <si>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</si>
  <si>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</si>
  <si>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</si>
  <si>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</si>
  <si>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</si>
  <si>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</si>
  <si>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</si>
  <si>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</si>
  <si>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</si>
  <si>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</si>
  <si>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</si>
  <si>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</si>
  <si>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</si>
  <si>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</si>
  <si>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</si>
  <si>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</si>
  <si>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</si>
  <si>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</si>
  <si>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</si>
  <si>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</si>
  <si>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</si>
  <si>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</si>
  <si>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</si>
  <si>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</si>
  <si>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</si>
  <si>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</si>
  <si>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</si>
  <si>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</si>
  <si>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</si>
  <si>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</si>
  <si>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</si>
  <si>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</si>
  <si>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</si>
  <si>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</si>
  <si>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</si>
  <si>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</si>
  <si>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</si>
  <si>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</si>
  <si>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</si>
  <si>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</si>
  <si>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</si>
  <si>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</si>
  <si>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</si>
  <si>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</si>
  <si>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</si>
  <si>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</si>
  <si>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</si>
  <si>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</si>
  <si>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</si>
  <si>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</si>
  <si>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</si>
  <si>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</si>
  <si>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</si>
  <si>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</si>
  <si>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</si>
  <si>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</si>
  <si>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</si>
  <si>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</si>
  <si>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</si>
  <si>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</si>
  <si>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</si>
  <si>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</si>
  <si>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</si>
  <si>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</si>
  <si>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</si>
  <si>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</si>
  <si>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</si>
  <si>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</si>
  <si>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</si>
  <si>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</si>
  <si>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</si>
  <si>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</si>
  <si>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</si>
  <si>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</si>
  <si>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</si>
  <si>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</si>
  <si>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</si>
  <si>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</si>
  <si>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</si>
  <si>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</si>
  <si>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</si>
  <si>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</si>
  <si>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</si>
  <si>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</si>
  <si>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</si>
  <si>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</si>
  <si>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</si>
  <si>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</si>
  <si>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</si>
  <si>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</si>
  <si>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</si>
  <si>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</si>
  <si>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</si>
  <si>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</si>
  <si>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</si>
  <si>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</si>
  <si>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</si>
  <si>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</si>
  <si>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</si>
  <si>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</si>
  <si>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</si>
  <si>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</si>
  <si>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</si>
  <si>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</si>
  <si>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</si>
  <si>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</si>
  <si>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</si>
  <si>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</si>
  <si>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</si>
  <si>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</si>
  <si>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</si>
  <si>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</si>
  <si>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</si>
  <si>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</si>
  <si>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</si>
  <si>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</si>
  <si>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</si>
  <si>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</si>
  <si>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</si>
  <si>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</si>
  <si>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</si>
  <si>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</si>
  <si>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</si>
  <si>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</si>
  <si>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</si>
  <si>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</si>
  <si>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</si>
  <si>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</si>
  <si>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</si>
  <si>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</si>
  <si>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</si>
  <si>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</si>
  <si>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</si>
  <si>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</si>
  <si>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</si>
  <si>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</si>
  <si>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</si>
  <si>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</si>
  <si>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</si>
  <si>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</si>
  <si>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</si>
  <si>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</si>
  <si>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</si>
  <si>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</si>
  <si>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</si>
  <si>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</si>
  <si>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</si>
  <si>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</si>
  <si>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</si>
  <si>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</si>
  <si>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</si>
  <si>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</si>
  <si>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</si>
  <si>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</si>
  <si>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</si>
  <si>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</si>
  <si>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</si>
  <si>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</si>
  <si>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</si>
  <si>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</si>
  <si>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</si>
  <si>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</si>
  <si>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</si>
  <si>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</si>
  <si>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</si>
  <si>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</si>
  <si>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</si>
  <si>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</si>
  <si>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</si>
  <si>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</si>
  <si>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</si>
  <si>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</si>
  <si>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</si>
  <si>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</si>
  <si>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</si>
  <si>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</si>
  <si>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</si>
  <si>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</si>
  <si>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</si>
  <si>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</si>
  <si>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</si>
  <si>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</si>
  <si>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</si>
  <si>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</si>
  <si>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</si>
  <si>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</si>
  <si>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</si>
  <si>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</si>
  <si>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</si>
  <si>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</si>
  <si>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</si>
  <si>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</si>
  <si>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</si>
  <si>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</si>
  <si>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</si>
  <si>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</si>
  <si>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</si>
  <si>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</si>
  <si>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</si>
  <si>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</si>
  <si>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</si>
  <si>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</si>
  <si>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</si>
  <si>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</si>
  <si>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</si>
  <si>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</si>
  <si>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</si>
  <si>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</si>
  <si>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</si>
  <si>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</si>
  <si>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</si>
  <si>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</si>
  <si>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</si>
  <si>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</si>
  <si>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</si>
  <si>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</si>
  <si>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</si>
  <si>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</si>
  <si>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</si>
  <si>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</si>
  <si>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</si>
  <si>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</si>
  <si>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</si>
  <si>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</si>
  <si>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</si>
  <si>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</si>
  <si>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</si>
  <si>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</si>
  <si>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</si>
  <si>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</si>
  <si>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</si>
  <si>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</si>
  <si>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</si>
  <si>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</si>
  <si>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</si>
  <si>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</si>
  <si>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</si>
  <si>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</si>
  <si>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</si>
  <si>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</si>
  <si>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</si>
  <si>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</si>
  <si>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</si>
  <si>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</si>
  <si>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</si>
  <si>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</si>
  <si>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</si>
  <si>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</si>
  <si>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</si>
  <si>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</si>
  <si>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</si>
  <si>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</si>
  <si>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</si>
  <si>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</si>
  <si>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</si>
  <si>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</si>
  <si>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</si>
  <si>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</si>
  <si>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</si>
  <si>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</si>
  <si>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</si>
  <si>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</si>
  <si>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</si>
  <si>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</si>
  <si>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</si>
  <si>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</si>
  <si>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</si>
  <si>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</si>
  <si>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</si>
  <si>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</si>
  <si>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</si>
  <si>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</si>
  <si>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</si>
  <si>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</si>
  <si>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</si>
  <si>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</si>
  <si>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</si>
  <si>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</si>
  <si>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</si>
  <si>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</si>
  <si>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</si>
  <si>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</si>
  <si>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</si>
  <si>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</si>
  <si>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</si>
  <si>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</si>
  <si>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</si>
  <si>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</si>
  <si>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</si>
  <si>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</si>
  <si>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</si>
  <si>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</si>
  <si>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</si>
  <si>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</si>
  <si>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</si>
  <si>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</si>
  <si>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</si>
  <si>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</si>
  <si>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</si>
  <si>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</si>
  <si>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</si>
  <si>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</si>
  <si>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</si>
  <si>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</si>
  <si>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</si>
  <si>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</si>
  <si>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</si>
  <si>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</si>
  <si>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</si>
  <si>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</si>
  <si>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</si>
  <si>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</si>
  <si>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</si>
  <si>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</si>
  <si>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</si>
  <si>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</si>
  <si>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</si>
  <si>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</si>
  <si>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</si>
  <si>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</si>
  <si>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</si>
  <si>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</si>
  <si>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</si>
  <si>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</si>
  <si>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</si>
  <si>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</si>
  <si>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</si>
  <si>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</si>
  <si>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</si>
  <si>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</si>
  <si>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</si>
  <si>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</si>
  <si>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</si>
  <si>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</si>
  <si>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</si>
  <si>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</si>
  <si>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</si>
  <si>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</si>
  <si>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</si>
  <si>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</si>
  <si>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</si>
  <si>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</si>
  <si>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</si>
  <si>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</si>
  <si>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</si>
  <si>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</si>
  <si>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</si>
  <si>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</si>
  <si>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</si>
  <si>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</si>
  <si>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</si>
  <si>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</si>
  <si>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</si>
  <si>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</si>
  <si>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</si>
  <si>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</si>
  <si>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</si>
  <si>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</si>
  <si>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</si>
  <si>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</si>
  <si>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</si>
  <si>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</si>
  <si>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</si>
  <si>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</si>
  <si>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</si>
  <si>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</si>
  <si>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</si>
  <si>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</si>
  <si>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</si>
  <si>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</si>
  <si>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</si>
  <si>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</si>
  <si>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</si>
  <si>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</si>
  <si>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</si>
  <si>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</si>
  <si>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</si>
  <si>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</si>
  <si>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</si>
  <si>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</si>
  <si>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</si>
  <si>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</si>
  <si>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</si>
  <si>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</si>
  <si>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</si>
  <si>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</si>
  <si>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</si>
  <si>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</si>
  <si>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</si>
  <si>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</si>
  <si>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</si>
  <si>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</si>
  <si>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</si>
  <si>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</si>
  <si>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</si>
  <si>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</si>
  <si>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</si>
  <si>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</si>
  <si>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</si>
  <si>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</si>
  <si>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</si>
  <si>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</si>
  <si>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</si>
  <si>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</si>
  <si>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</si>
  <si>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</si>
  <si>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</si>
  <si>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</si>
  <si>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</si>
  <si>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</si>
  <si>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</si>
  <si>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</si>
  <si>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</si>
  <si>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</si>
  <si>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</si>
  <si>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</si>
  <si>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</si>
  <si>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</si>
  <si>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</si>
  <si>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</si>
  <si>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</si>
  <si>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</si>
  <si>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</si>
  <si>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</si>
  <si>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</si>
  <si>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</si>
  <si>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</si>
  <si>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</si>
  <si>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</si>
  <si>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</si>
  <si>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</si>
  <si>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</si>
  <si>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</si>
  <si>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</si>
  <si>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</si>
  <si>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</si>
  <si>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</si>
  <si>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</si>
  <si>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</si>
  <si>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</si>
  <si>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</si>
  <si>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</si>
  <si>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</si>
  <si>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</si>
  <si>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</si>
  <si>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</si>
  <si>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</si>
  <si>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</si>
  <si>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</si>
  <si>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</si>
  <si>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</si>
  <si>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</si>
  <si>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</si>
  <si>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</si>
  <si>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</si>
  <si>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</si>
  <si>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</si>
  <si>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</si>
  <si>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</si>
  <si>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</si>
  <si>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</si>
  <si>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</si>
  <si>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</si>
  <si>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</si>
  <si>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</si>
  <si>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</si>
  <si>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</si>
  <si>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</si>
  <si>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</si>
  <si>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</si>
  <si>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</si>
  <si>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</si>
  <si>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</si>
  <si>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</si>
  <si>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</si>
  <si>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</si>
  <si>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</si>
  <si>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</si>
  <si>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</si>
  <si>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</si>
  <si>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</si>
  <si>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</si>
  <si>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</si>
  <si>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</si>
  <si>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</si>
  <si>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</si>
  <si>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</si>
  <si>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</si>
  <si>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</si>
  <si>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</si>
  <si>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</si>
  <si>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</si>
  <si>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</si>
  <si>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</si>
  <si>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</si>
  <si>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</si>
  <si>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</si>
  <si>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</si>
  <si>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</si>
  <si>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</si>
  <si>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</si>
  <si>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</si>
  <si>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</si>
  <si>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</si>
  <si>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</si>
  <si>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</si>
  <si>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</si>
  <si>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</si>
  <si>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</si>
  <si>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</si>
  <si>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</si>
  <si>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</si>
  <si>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</si>
  <si>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</si>
  <si>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</si>
  <si>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</si>
  <si>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</si>
  <si>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</si>
  <si>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</si>
  <si>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</si>
  <si>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</si>
  <si>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</si>
  <si>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</si>
  <si>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</si>
  <si>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</si>
  <si>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</si>
  <si>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</si>
  <si>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</si>
  <si>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</si>
  <si>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</si>
  <si>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</si>
  <si>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</si>
  <si>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</si>
  <si>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</si>
  <si>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</si>
  <si>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</si>
  <si>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</si>
  <si>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</si>
  <si>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</si>
  <si>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</si>
  <si>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</si>
  <si>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</si>
  <si>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</si>
  <si>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</si>
  <si>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</si>
  <si>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</si>
  <si>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</si>
  <si>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</si>
  <si>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</si>
  <si>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</si>
  <si>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</si>
  <si>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</si>
  <si>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</si>
  <si>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</si>
  <si>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</si>
  <si>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</si>
  <si>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</si>
  <si>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</si>
  <si>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</si>
  <si>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</si>
  <si>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</si>
  <si>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</si>
  <si>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</si>
  <si>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</si>
  <si>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</si>
  <si>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</si>
  <si>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</si>
  <si>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</si>
  <si>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</si>
  <si>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</si>
  <si>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</si>
  <si>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</si>
  <si>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</si>
  <si>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</si>
  <si>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</si>
  <si>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</si>
  <si>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</si>
  <si>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</si>
  <si>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</si>
  <si>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</si>
  <si>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</si>
  <si>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</si>
  <si>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</si>
  <si>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</si>
  <si>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</si>
  <si>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</si>
  <si>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</si>
  <si>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</si>
  <si>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</si>
  <si>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</si>
  <si>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</si>
  <si>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</si>
  <si>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</si>
  <si>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</si>
  <si>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</si>
  <si>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</si>
  <si>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</si>
  <si>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</si>
  <si>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</si>
  <si>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</si>
  <si>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</si>
  <si>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</si>
  <si>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</si>
  <si>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</si>
  <si>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</si>
  <si>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</si>
  <si>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</si>
  <si>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</si>
  <si>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</si>
  <si>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</si>
  <si>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</si>
  <si>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</si>
  <si>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</si>
  <si>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</si>
  <si>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</si>
  <si>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</si>
  <si>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</si>
  <si>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</si>
  <si>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</si>
  <si>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</si>
  <si>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</si>
  <si>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</si>
  <si>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</si>
  <si>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</si>
  <si>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</si>
  <si>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</si>
  <si>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</si>
  <si>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</si>
  <si>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</si>
  <si>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</si>
  <si>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</si>
  <si>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</si>
  <si>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</si>
  <si>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</si>
  <si>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</si>
  <si>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</si>
  <si>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</si>
  <si>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</si>
  <si>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</si>
  <si>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</si>
  <si>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</si>
  <si>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</si>
  <si>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</si>
  <si>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</si>
  <si>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</si>
  <si>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</si>
  <si>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</si>
  <si>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</si>
  <si>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</si>
  <si>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</si>
  <si>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</si>
  <si>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</si>
  <si>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</si>
  <si>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</si>
  <si>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</si>
  <si>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</si>
  <si>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</si>
  <si>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</si>
  <si>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</si>
  <si>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</si>
  <si>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</si>
  <si>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</si>
  <si>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</si>
  <si>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</si>
  <si>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</si>
  <si>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</si>
  <si>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</si>
  <si>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</si>
  <si>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</si>
  <si>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</si>
  <si>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</si>
  <si>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</si>
  <si>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</si>
  <si>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</si>
  <si>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</si>
  <si>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</si>
  <si>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</si>
  <si>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</si>
  <si>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</si>
  <si>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</si>
  <si>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</si>
  <si>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</si>
  <si>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</si>
  <si>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</si>
  <si>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</si>
  <si>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</si>
  <si>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</si>
  <si>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</si>
  <si>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</si>
  <si>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</si>
  <si>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</si>
  <si>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</si>
  <si>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</si>
  <si>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</si>
  <si>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</si>
  <si>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</si>
  <si>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</si>
  <si>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</si>
  <si>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</si>
  <si>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</si>
  <si>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</si>
  <si>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</si>
  <si>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</si>
  <si>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</si>
  <si>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</si>
  <si>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</si>
  <si>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</si>
  <si>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</si>
  <si>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</si>
  <si>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</si>
  <si>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</si>
  <si>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</si>
  <si>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</si>
  <si>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</si>
  <si>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</si>
  <si>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</si>
  <si>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</si>
  <si>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</si>
  <si>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</si>
  <si>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</si>
  <si>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</si>
  <si>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</si>
  <si>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</si>
  <si>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</si>
  <si>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</si>
  <si>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</si>
  <si>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</si>
  <si>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</si>
  <si>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</si>
  <si>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</si>
  <si>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</si>
  <si>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</si>
  <si>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</si>
  <si>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</si>
  <si>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</si>
  <si>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</si>
  <si>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</si>
  <si>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</si>
  <si>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</si>
  <si>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</si>
  <si>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</si>
  <si>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</si>
  <si>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</si>
  <si>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</si>
  <si>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</si>
  <si>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</si>
  <si>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</si>
  <si>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</si>
  <si>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</si>
  <si>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</si>
  <si>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</si>
  <si>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</si>
  <si>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</si>
  <si>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</si>
  <si>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</si>
  <si>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</si>
  <si>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</si>
  <si>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</si>
  <si>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</si>
  <si>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</si>
  <si>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</si>
  <si>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</si>
  <si>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</si>
  <si>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</si>
  <si>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</si>
  <si>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</si>
  <si>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</si>
  <si>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</si>
  <si>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</si>
  <si>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</si>
  <si>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</si>
  <si>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</si>
  <si>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</si>
  <si>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</si>
  <si>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</si>
  <si>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</si>
  <si>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</si>
  <si>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</si>
  <si>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</si>
  <si>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</si>
  <si>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</si>
  <si>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</si>
  <si>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</si>
  <si>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</si>
  <si>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</si>
  <si>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</si>
  <si>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</si>
  <si>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</si>
  <si>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</si>
  <si>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</si>
  <si>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</si>
  <si>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</si>
  <si>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</si>
  <si>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</si>
  <si>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</si>
  <si>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</si>
  <si>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</si>
  <si>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</si>
  <si>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</si>
  <si>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</si>
  <si>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</si>
  <si>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</si>
  <si>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</si>
  <si>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</si>
  <si>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</si>
  <si>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</si>
  <si>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</si>
  <si>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</si>
  <si>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</si>
  <si>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</si>
  <si>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</si>
  <si>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</si>
  <si>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</si>
  <si>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</si>
  <si>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</si>
  <si>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</si>
  <si>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</si>
  <si>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</si>
  <si>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</si>
  <si>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</si>
  <si>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</si>
  <si>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</si>
  <si>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</si>
  <si>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</si>
  <si>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</si>
  <si>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</si>
  <si>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</si>
  <si>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</si>
  <si>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</si>
  <si>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</si>
  <si>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</si>
  <si>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</si>
  <si>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</si>
  <si>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</si>
  <si>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</si>
  <si>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</si>
  <si>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</si>
  <si>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</si>
  <si>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</si>
  <si>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</si>
  <si>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</si>
  <si>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</si>
  <si>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</si>
  <si>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</si>
  <si>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</si>
  <si>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</si>
  <si>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</si>
  <si>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</si>
  <si>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</si>
  <si>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</si>
  <si>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</si>
  <si>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</si>
  <si>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</si>
  <si>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</si>
  <si>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</si>
  <si>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</si>
  <si>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</si>
  <si>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</si>
  <si>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</si>
  <si>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</si>
  <si>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</si>
  <si>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</si>
  <si>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</si>
  <si>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</si>
  <si>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</si>
  <si>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</si>
  <si>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</si>
  <si>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</si>
  <si>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</si>
  <si>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</si>
  <si>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</si>
  <si>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</si>
  <si>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</si>
  <si>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</si>
  <si>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</si>
  <si>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</si>
  <si>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</si>
  <si>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</si>
  <si>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</si>
  <si>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</si>
  <si>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</si>
  <si>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</si>
  <si>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</si>
  <si>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</si>
  <si>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</si>
  <si>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</si>
  <si>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</si>
  <si>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</si>
  <si>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</si>
  <si>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</si>
  <si>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</si>
  <si>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</si>
  <si>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</si>
  <si>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</si>
  <si>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</si>
  <si>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</si>
  <si>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</si>
  <si>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</si>
  <si>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</si>
  <si>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</si>
  <si>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</si>
  <si>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</si>
  <si>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</si>
  <si>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</si>
  <si>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</si>
  <si>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</si>
  <si>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</si>
  <si>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</si>
  <si>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</si>
  <si>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</si>
  <si>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</si>
  <si>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</si>
  <si>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</si>
  <si>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</si>
  <si>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</si>
  <si>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</si>
  <si>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</si>
  <si>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</si>
  <si>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</si>
  <si>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</si>
  <si>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</si>
  <si>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</si>
  <si>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</si>
  <si>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</si>
  <si>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</si>
  <si>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</si>
  <si>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</si>
  <si>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</si>
  <si>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</si>
  <si>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</si>
  <si>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</si>
  <si>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</si>
  <si>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</si>
  <si>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</si>
  <si>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</si>
  <si>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</si>
  <si>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</si>
  <si>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</si>
  <si>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</si>
  <si>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</si>
  <si>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</si>
  <si>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</si>
  <si>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</si>
  <si>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</si>
  <si>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</si>
  <si>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</si>
  <si>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</si>
  <si>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</si>
  <si>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</si>
  <si>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</si>
  <si>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</si>
  <si>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</si>
  <si>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</si>
  <si>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</si>
  <si>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</si>
  <si>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</si>
  <si>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</si>
  <si>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</si>
  <si>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</si>
  <si>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</si>
  <si>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</si>
  <si>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</si>
  <si>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</si>
  <si>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</si>
  <si>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</si>
  <si>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</si>
  <si>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</si>
  <si>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</si>
  <si>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</si>
  <si>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</si>
  <si>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</si>
  <si>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</si>
  <si>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</si>
  <si>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</si>
  <si>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</si>
  <si>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</si>
  <si>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</si>
  <si>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</si>
  <si>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</si>
  <si>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</si>
  <si>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</si>
  <si>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</si>
  <si>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</si>
  <si>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</si>
  <si>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</si>
  <si>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</si>
  <si>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</si>
  <si>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</si>
  <si>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</si>
  <si>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</si>
  <si>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</si>
  <si>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</si>
  <si>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</si>
  <si>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</si>
  <si>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</si>
  <si>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</si>
  <si>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</si>
  <si>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</si>
  <si>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</si>
  <si>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</si>
  <si>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</si>
  <si>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</si>
  <si>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</si>
  <si>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</si>
  <si>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</si>
  <si>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</si>
  <si>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</si>
  <si>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</si>
  <si>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</si>
  <si>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</si>
  <si>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</si>
  <si>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</si>
  <si>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</si>
  <si>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</si>
  <si>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</si>
  <si>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</si>
  <si>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</si>
  <si>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</si>
  <si>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</si>
  <si>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</si>
  <si>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</si>
  <si>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</si>
  <si>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</si>
  <si>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</si>
  <si>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</si>
  <si>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</si>
  <si>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</si>
  <si>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</si>
  <si>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</si>
  <si>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</si>
  <si>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</si>
  <si>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</si>
  <si>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</si>
  <si>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</si>
  <si>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</si>
  <si>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</si>
  <si>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</si>
  <si>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</si>
  <si>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</si>
  <si>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</si>
  <si>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</si>
  <si>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</si>
  <si>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</si>
  <si>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</si>
  <si>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</si>
  <si>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</si>
  <si>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</si>
  <si>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</si>
  <si>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</si>
  <si>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</si>
  <si>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</si>
  <si>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</si>
  <si>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</si>
  <si>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</si>
  <si>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</si>
  <si>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</si>
  <si>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</si>
  <si>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</si>
  <si>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</si>
  <si>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</si>
  <si>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</si>
  <si>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</si>
  <si>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</si>
  <si>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</si>
  <si>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</si>
  <si>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</si>
  <si>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</si>
  <si>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</si>
  <si>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</si>
  <si>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</si>
  <si>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</si>
  <si>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</si>
  <si>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</si>
  <si>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</si>
  <si>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</si>
  <si>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</si>
  <si>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</si>
  <si>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</si>
  <si>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</si>
  <si>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</si>
  <si>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</si>
  <si>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</si>
  <si>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</si>
  <si>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</si>
  <si>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</si>
  <si>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</si>
  <si>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</si>
  <si>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</si>
  <si>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</si>
  <si>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</si>
  <si>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</si>
  <si>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</si>
  <si>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</si>
  <si>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</si>
  <si>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</si>
  <si>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</si>
  <si>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</si>
  <si>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</si>
  <si>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</si>
  <si>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</si>
  <si>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</si>
  <si>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</si>
  <si>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</si>
  <si>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</si>
  <si>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</si>
  <si>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</si>
  <si>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</si>
  <si>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</si>
  <si>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</si>
  <si>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</si>
  <si>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</si>
  <si>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</si>
  <si>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</si>
  <si>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</si>
  <si>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</si>
  <si>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</si>
  <si>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</si>
  <si>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</si>
  <si>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</si>
  <si>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</si>
  <si>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</si>
  <si>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</si>
  <si>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</si>
  <si>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</si>
  <si>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</si>
  <si>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</si>
  <si>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</si>
  <si>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</si>
  <si>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</si>
  <si>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</si>
  <si>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</si>
  <si>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</si>
  <si>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</si>
  <si>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</si>
  <si>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</si>
  <si>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</si>
  <si>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</si>
  <si>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</si>
  <si>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</si>
  <si>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</si>
  <si>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</si>
  <si>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</si>
  <si>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</si>
  <si>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</si>
  <si>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</si>
  <si>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</si>
  <si>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</si>
  <si>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</si>
  <si>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</si>
  <si>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</si>
  <si>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</si>
  <si>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</si>
  <si>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</si>
  <si>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</si>
  <si>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</si>
  <si>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</si>
  <si>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</si>
  <si>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</si>
  <si>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</si>
  <si>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</si>
  <si>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</si>
  <si>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</si>
  <si>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</si>
  <si>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</si>
  <si>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</si>
  <si>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</si>
  <si>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</si>
  <si>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</si>
  <si>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</si>
  <si>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</si>
  <si>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</si>
  <si>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</si>
  <si>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</si>
  <si>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</si>
  <si>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</si>
  <si>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</si>
  <si>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</si>
  <si>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</si>
  <si>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</si>
  <si>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</si>
  <si>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</si>
  <si>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</si>
  <si>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</si>
  <si>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</si>
  <si>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</si>
  <si>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</si>
  <si>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</si>
  <si>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</si>
  <si>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</si>
  <si>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</si>
  <si>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</si>
  <si>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</si>
  <si>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</si>
  <si>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</si>
  <si>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</si>
  <si>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</si>
  <si>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</si>
  <si>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</si>
  <si>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</si>
  <si>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</si>
  <si>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</si>
  <si>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</si>
  <si>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</si>
  <si>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</si>
  <si>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</si>
  <si>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</si>
  <si>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</si>
  <si>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</si>
  <si>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</si>
  <si>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</si>
  <si>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</si>
  <si>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</si>
  <si>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</si>
  <si>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</si>
  <si>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</si>
  <si>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</si>
  <si>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</si>
  <si>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</si>
  <si>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</si>
  <si>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</si>
  <si>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</si>
  <si>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</si>
  <si>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</si>
  <si>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</si>
  <si>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</si>
  <si>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</si>
  <si>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</si>
  <si>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</si>
  <si>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</si>
  <si>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</si>
  <si>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</si>
  <si>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</si>
  <si>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</si>
  <si>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</si>
  <si>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</si>
  <si>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</si>
  <si>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</si>
  <si>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</si>
  <si>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</si>
  <si>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</si>
  <si>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</si>
  <si>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</si>
  <si>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</si>
  <si>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</si>
  <si>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</si>
  <si>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</si>
  <si>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</si>
  <si>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</si>
  <si>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</si>
  <si>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</si>
  <si>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</si>
  <si>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</si>
  <si>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</si>
  <si>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</si>
  <si>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</si>
  <si>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</si>
  <si>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</si>
  <si>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</si>
  <si>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</si>
  <si>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</si>
  <si>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</si>
  <si>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</si>
  <si>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</si>
  <si>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</si>
  <si>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</si>
  <si>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</si>
  <si>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</si>
  <si>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</si>
  <si>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</si>
  <si>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</si>
  <si>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</si>
  <si>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</si>
  <si>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</si>
  <si>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</si>
  <si>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</si>
  <si>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</si>
  <si>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</si>
  <si>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</si>
  <si>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</si>
  <si>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</si>
  <si>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</si>
  <si>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</si>
  <si>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</si>
  <si>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</si>
  <si>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</si>
  <si>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</si>
  <si>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</si>
  <si>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</si>
  <si>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</si>
  <si>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</si>
  <si>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</si>
  <si>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</si>
  <si>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</si>
  <si>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</si>
  <si>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</si>
  <si>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</si>
  <si>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</si>
  <si>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</si>
  <si>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</si>
  <si>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</si>
  <si>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</si>
  <si>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</si>
  <si>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</si>
  <si>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</si>
  <si>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</si>
  <si>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</si>
  <si>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</si>
  <si>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</si>
  <si>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</si>
  <si>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</si>
  <si>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</si>
  <si>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</si>
  <si>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</si>
  <si>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</si>
  <si>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</si>
  <si>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</si>
  <si>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</si>
  <si>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</si>
  <si>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</si>
  <si>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</si>
  <si>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</si>
  <si>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</si>
  <si>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</si>
  <si>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</si>
  <si>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</si>
  <si>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</si>
  <si>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</si>
  <si>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</si>
  <si>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</si>
  <si>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</si>
  <si>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</si>
  <si>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</si>
  <si>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</si>
  <si>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</si>
  <si>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</si>
  <si>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</si>
  <si>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</si>
  <si>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</si>
  <si>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</si>
  <si>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</si>
  <si>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</si>
  <si>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</si>
  <si>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</si>
  <si>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</si>
  <si>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</si>
  <si>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</si>
  <si>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</si>
  <si>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</si>
  <si>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</si>
  <si>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</si>
  <si>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</si>
  <si>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</si>
  <si>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</si>
  <si>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</si>
  <si>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</si>
  <si>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</si>
  <si>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</si>
  <si>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</si>
  <si>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</si>
  <si>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</si>
  <si>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</si>
  <si>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</si>
  <si>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</si>
  <si>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</si>
  <si>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</si>
  <si>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</si>
  <si>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</si>
  <si>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</si>
  <si>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</si>
  <si>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</si>
  <si>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</si>
  <si>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</si>
  <si>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</si>
  <si>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</si>
  <si>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</si>
  <si>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</si>
  <si>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</si>
  <si>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</si>
  <si>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</si>
  <si>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</si>
  <si>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</si>
  <si>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</si>
  <si>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</si>
  <si>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</si>
  <si>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</si>
  <si>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</si>
  <si>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</si>
  <si>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</si>
  <si>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</si>
  <si>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</si>
  <si>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</si>
  <si>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</si>
  <si>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</si>
  <si>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</si>
  <si>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</si>
  <si>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</si>
  <si>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</si>
  <si>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</si>
  <si>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</si>
  <si>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</si>
  <si>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</si>
  <si>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</si>
  <si>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</si>
  <si>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</si>
  <si>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</si>
  <si>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</si>
  <si>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</si>
  <si>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</si>
  <si>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</si>
  <si>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</si>
  <si>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</si>
  <si>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</si>
  <si>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</si>
  <si>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</si>
  <si>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</si>
  <si>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</si>
  <si>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</si>
  <si>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</si>
  <si>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</si>
  <si>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</si>
  <si>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</si>
  <si>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</si>
  <si>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</si>
  <si>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</si>
  <si>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</si>
  <si>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</si>
  <si>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</si>
  <si>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</si>
  <si>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</si>
  <si>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</si>
  <si>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</si>
  <si>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</si>
  <si>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</si>
  <si>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</si>
  <si>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</si>
  <si>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</si>
  <si>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</si>
  <si>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</si>
  <si>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</si>
  <si>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</si>
  <si>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</si>
  <si>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</si>
  <si>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</si>
  <si>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</si>
  <si>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</si>
  <si>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</si>
  <si>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</si>
  <si>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</si>
  <si>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</si>
  <si>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</si>
  <si>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</si>
  <si>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</si>
  <si>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</si>
  <si>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</si>
  <si>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</si>
  <si>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</si>
  <si>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</si>
  <si>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</si>
  <si>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</si>
  <si>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</si>
  <si>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</si>
  <si>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</si>
  <si>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</si>
  <si>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</si>
  <si>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</si>
  <si>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</si>
  <si>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</si>
  <si>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</si>
  <si>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</si>
  <si>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</si>
  <si>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</si>
  <si>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</si>
  <si>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</si>
  <si>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</si>
  <si>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</si>
  <si>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</si>
  <si>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</si>
  <si>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</si>
  <si>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</si>
  <si>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</si>
  <si>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</si>
  <si>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</si>
  <si>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</si>
  <si>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</si>
  <si>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</si>
  <si>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</si>
  <si>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</si>
  <si>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</si>
  <si>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</si>
  <si>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</si>
  <si>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</si>
  <si>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</si>
  <si>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</si>
  <si>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</si>
  <si>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</si>
  <si>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</si>
  <si>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</si>
  <si>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</si>
  <si>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</si>
  <si>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</si>
  <si>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</si>
  <si>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</si>
  <si>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</si>
  <si>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</si>
  <si>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</si>
  <si>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</si>
  <si>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</si>
  <si>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</si>
  <si>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</si>
  <si>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</si>
  <si>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</si>
  <si>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</si>
  <si>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</si>
  <si>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</si>
  <si>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</si>
  <si>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</si>
  <si>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</si>
  <si>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</si>
  <si>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</si>
  <si>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</si>
  <si>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</si>
  <si>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</si>
  <si>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</si>
  <si>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</si>
  <si>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</si>
  <si>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</si>
  <si>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</si>
  <si>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</si>
  <si>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</si>
  <si>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</si>
  <si>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</si>
  <si>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</si>
  <si>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</si>
  <si>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</si>
  <si>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</si>
  <si>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</si>
  <si>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</si>
  <si>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</si>
  <si>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</si>
  <si>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</si>
  <si>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</si>
  <si>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</si>
  <si>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</si>
  <si>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</si>
  <si>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</si>
  <si>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</si>
  <si>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</si>
  <si>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</si>
  <si>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</si>
  <si>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</si>
  <si>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</si>
  <si>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</si>
  <si>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</si>
  <si>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</si>
  <si>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</si>
  <si>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</si>
  <si>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</si>
  <si>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</si>
  <si>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</si>
  <si>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</si>
  <si>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</si>
  <si>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</si>
  <si>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</si>
  <si>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</si>
  <si>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</si>
  <si>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</si>
  <si>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</si>
  <si>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</si>
  <si>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</si>
  <si>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</si>
  <si>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</si>
  <si>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</si>
  <si>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</si>
  <si>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</si>
  <si>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</si>
  <si>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</si>
  <si>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</si>
  <si>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</si>
  <si>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</si>
  <si>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</si>
  <si>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</si>
  <si>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</si>
  <si>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</si>
  <si>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</si>
  <si>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</si>
  <si>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</si>
  <si>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</si>
  <si>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</si>
  <si>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</si>
  <si>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</si>
  <si>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</si>
  <si>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</si>
  <si>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</si>
  <si>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</si>
  <si>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</si>
  <si>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</si>
  <si>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</si>
  <si>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</si>
  <si>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</si>
  <si>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</si>
  <si>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</si>
  <si>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</si>
  <si>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</si>
  <si>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</si>
  <si>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</si>
  <si>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</si>
  <si>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</si>
  <si>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</si>
  <si>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</si>
  <si>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</si>
  <si>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</si>
  <si>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</si>
  <si>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</si>
  <si>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</si>
  <si>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</si>
  <si>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</si>
  <si>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</si>
  <si>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</si>
  <si>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</si>
  <si>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</si>
  <si>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</si>
  <si>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</si>
  <si>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</si>
  <si>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</si>
  <si>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</si>
  <si>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</si>
  <si>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</si>
  <si>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</si>
  <si>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</si>
  <si>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</si>
  <si>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</si>
  <si>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</si>
  <si>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</si>
  <si>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</si>
  <si>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</si>
  <si>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</si>
  <si>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</si>
  <si>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</si>
  <si>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</si>
  <si>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</si>
  <si>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</si>
  <si>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</si>
  <si>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</si>
  <si>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</si>
  <si>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</si>
  <si>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</si>
  <si>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</si>
  <si>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</si>
  <si>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</si>
  <si>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</si>
  <si>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</si>
  <si>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</si>
  <si>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</si>
  <si>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</si>
  <si>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</si>
  <si>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</si>
  <si>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</si>
  <si>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</si>
  <si>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</si>
  <si>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</si>
  <si>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</si>
  <si>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</si>
  <si>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</si>
  <si>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</si>
  <si>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</si>
  <si>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</si>
  <si>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</si>
  <si>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</si>
  <si>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</si>
  <si>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</si>
  <si>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</si>
  <si>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</si>
  <si>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</si>
  <si>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</si>
  <si>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</si>
  <si>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</si>
  <si>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</si>
  <si>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</si>
  <si>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</si>
  <si>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</si>
  <si>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</si>
  <si>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</si>
  <si>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</si>
  <si>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</si>
  <si>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</si>
  <si>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</si>
  <si>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</si>
  <si>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</si>
  <si>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</si>
  <si>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</si>
  <si>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</si>
  <si>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</si>
  <si>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</si>
  <si>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</si>
  <si>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</si>
  <si>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</si>
  <si>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</si>
  <si>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</si>
  <si>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</si>
  <si>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</si>
  <si>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</si>
  <si>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</si>
  <si>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</si>
  <si>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</si>
  <si>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</si>
  <si>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</si>
  <si>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</si>
  <si>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</si>
  <si>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</si>
  <si>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</si>
  <si>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</si>
  <si>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</si>
  <si>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</si>
  <si>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</si>
  <si>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</si>
  <si>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</si>
  <si>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</si>
  <si>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</si>
  <si>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</si>
  <si>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</si>
  <si>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</si>
  <si>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</si>
  <si>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</si>
  <si>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</si>
  <si>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</si>
  <si>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</si>
  <si>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</si>
  <si>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</si>
  <si>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</si>
  <si>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</si>
  <si>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</si>
  <si>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</si>
  <si>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</si>
  <si>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</si>
  <si>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</si>
  <si>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</si>
  <si>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</si>
  <si>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</si>
  <si>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</si>
  <si>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</si>
  <si>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</si>
  <si>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</si>
  <si>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</si>
  <si>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</si>
  <si>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</si>
  <si>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</si>
  <si>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</si>
  <si>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</si>
  <si>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</si>
  <si>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</si>
  <si>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</si>
  <si>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</si>
  <si>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</si>
  <si>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</si>
  <si>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</si>
  <si>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</si>
  <si>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</si>
  <si>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</si>
  <si>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</si>
  <si>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</si>
  <si>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</si>
  <si>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</si>
  <si>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</si>
  <si>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</si>
  <si>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</si>
  <si>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</si>
  <si>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</si>
  <si>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</si>
  <si>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</si>
  <si>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</si>
  <si>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</si>
  <si>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</si>
  <si>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</si>
  <si>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</si>
  <si>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</si>
  <si>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</si>
  <si>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</si>
  <si>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</si>
  <si>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</si>
  <si>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</si>
  <si>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</si>
  <si>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</si>
  <si>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</si>
  <si>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</si>
  <si>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</si>
  <si>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</si>
  <si>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</si>
  <si>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</si>
  <si>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</si>
  <si>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</si>
  <si>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</si>
  <si>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</si>
  <si>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</si>
  <si>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</si>
  <si>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</si>
  <si>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</si>
  <si>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</si>
  <si>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</si>
  <si>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</si>
  <si>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</si>
  <si>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</si>
  <si>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</si>
  <si>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</si>
  <si>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</si>
  <si>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</si>
  <si>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</si>
  <si>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</si>
  <si>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</si>
  <si>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</si>
  <si>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</si>
  <si>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</si>
  <si>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</si>
  <si>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</si>
  <si>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</si>
  <si>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</si>
  <si>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</si>
  <si>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</si>
  <si>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</si>
  <si>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</si>
  <si>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</si>
  <si>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</si>
  <si>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</si>
  <si>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</si>
  <si>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</si>
  <si>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</si>
  <si>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</si>
  <si>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</si>
  <si>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</si>
  <si>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</si>
  <si>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</si>
  <si>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</si>
  <si>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</si>
  <si>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</si>
  <si>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</si>
  <si>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</si>
  <si>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</si>
  <si>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</si>
  <si>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</si>
  <si>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</si>
  <si>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</si>
  <si>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</si>
  <si>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</si>
  <si>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</si>
  <si>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</si>
  <si>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</si>
  <si>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</si>
  <si>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</si>
  <si>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</si>
  <si>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</si>
  <si>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</si>
  <si>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</si>
  <si>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</si>
  <si>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</si>
  <si>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</si>
  <si>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</si>
  <si>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</si>
  <si>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</si>
  <si>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</si>
  <si>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</si>
  <si>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</si>
  <si>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</si>
  <si>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</si>
  <si>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</si>
  <si>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</si>
  <si>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</si>
  <si>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</si>
  <si>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</si>
  <si>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</si>
  <si>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</si>
  <si>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</si>
  <si>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</si>
  <si>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</si>
  <si>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</si>
  <si>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</si>
  <si>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</si>
  <si>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</si>
  <si>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</si>
  <si>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</si>
  <si>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</si>
  <si>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</si>
  <si>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</si>
  <si>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</si>
  <si>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</si>
  <si>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</si>
  <si>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</si>
  <si>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</si>
  <si>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</si>
  <si>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</si>
  <si>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</si>
  <si>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</si>
  <si>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</si>
  <si>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</si>
  <si>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</si>
  <si>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</si>
  <si>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</si>
  <si>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</si>
  <si>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</si>
  <si>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</si>
  <si>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</si>
  <si>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</si>
  <si>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</si>
  <si>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</si>
  <si>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</si>
  <si>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</si>
  <si>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</si>
  <si>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</si>
  <si>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</si>
  <si>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</si>
  <si>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</si>
  <si>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</si>
  <si>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</si>
  <si>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</si>
  <si>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</si>
  <si>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</si>
  <si>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</si>
  <si>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</si>
  <si>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</si>
  <si>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</si>
  <si>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</si>
  <si>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</si>
  <si>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</si>
  <si>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</si>
  <si>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</si>
  <si>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</si>
  <si>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</si>
  <si>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</si>
  <si>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</si>
  <si>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</si>
  <si>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</si>
  <si>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</si>
  <si>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</si>
  <si>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</si>
  <si>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</si>
  <si>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</si>
  <si>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</si>
  <si>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</si>
  <si>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</si>
  <si>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</si>
  <si>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</si>
  <si>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</si>
  <si>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</si>
  <si>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</si>
  <si>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</si>
  <si>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</si>
  <si>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</si>
  <si>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</si>
  <si>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</si>
  <si>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</si>
  <si>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</si>
  <si>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</si>
  <si>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</si>
  <si>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</si>
  <si>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</si>
  <si>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</si>
  <si>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</si>
  <si>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</si>
  <si>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</si>
  <si>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</si>
  <si>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</si>
  <si>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</si>
  <si>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</si>
  <si>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</si>
  <si>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</si>
  <si>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</si>
  <si>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</si>
  <si>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</si>
  <si>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</si>
  <si>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</si>
  <si>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</si>
  <si>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</si>
  <si>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</si>
  <si>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</si>
  <si>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</si>
  <si>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</si>
  <si>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</si>
  <si>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</si>
  <si>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</si>
  <si>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</si>
  <si>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</si>
  <si>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</si>
  <si>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</si>
  <si>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</si>
  <si>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</si>
  <si>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</si>
  <si>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</si>
  <si>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</si>
  <si>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</si>
  <si>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</si>
  <si>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</si>
  <si>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</si>
  <si>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</si>
  <si>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</si>
  <si>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</si>
  <si>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</si>
  <si>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</si>
  <si>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</si>
  <si>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</si>
  <si>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</si>
  <si>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</si>
  <si>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</si>
  <si>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</si>
  <si>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</si>
  <si>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</si>
  <si>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</si>
  <si>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</si>
  <si>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</si>
  <si>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</si>
  <si>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</si>
  <si>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</si>
  <si>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</si>
  <si>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</si>
  <si>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</si>
  <si>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</si>
  <si>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</si>
  <si>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</si>
  <si>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</si>
  <si>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</si>
  <si>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</si>
  <si>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</si>
  <si>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</si>
  <si>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</si>
  <si>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</si>
  <si>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</si>
  <si>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</si>
  <si>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</si>
  <si>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</si>
  <si>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</si>
  <si>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</si>
  <si>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</si>
  <si>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</si>
  <si>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</si>
  <si>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</si>
  <si>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</si>
  <si>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</si>
  <si>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</si>
  <si>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</si>
  <si>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</si>
  <si>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</si>
  <si>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</si>
  <si>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</si>
  <si>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</si>
  <si>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</si>
  <si>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</si>
  <si>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</si>
  <si>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</si>
  <si>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</si>
  <si>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</si>
  <si>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</si>
  <si>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</si>
  <si>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</si>
  <si>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</si>
  <si>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</si>
  <si>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</si>
  <si>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</si>
  <si>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</si>
  <si>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</si>
  <si>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</si>
  <si>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</si>
  <si>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</si>
  <si>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</si>
  <si>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</si>
  <si>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</si>
  <si>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</si>
  <si>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</si>
  <si>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</si>
  <si>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</si>
  <si>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</si>
  <si>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</si>
  <si>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</si>
  <si>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</si>
  <si>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</si>
  <si>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</si>
  <si>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</si>
  <si>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</si>
  <si>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</si>
  <si>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</si>
  <si>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</si>
  <si>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</si>
  <si>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</si>
  <si>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</si>
  <si>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</si>
  <si>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</si>
  <si>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</si>
  <si>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</si>
  <si>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</si>
  <si>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</si>
  <si>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</si>
  <si>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</si>
  <si>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</si>
  <si>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</si>
  <si>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</si>
  <si>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</si>
  <si>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</si>
  <si>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</si>
  <si>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</si>
  <si>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</si>
  <si>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</si>
  <si>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</si>
  <si>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</si>
  <si>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</si>
  <si>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</si>
  <si>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</si>
  <si>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</si>
  <si>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</si>
  <si>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</si>
  <si>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</si>
  <si>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</si>
  <si>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</si>
  <si>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</si>
  <si>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</si>
  <si>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</si>
  <si>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</si>
  <si>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</si>
  <si>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</si>
  <si>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</si>
  <si>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</si>
  <si>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</si>
  <si>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</si>
  <si>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</si>
  <si>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</si>
  <si>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</si>
  <si>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</si>
  <si>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</si>
  <si>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</si>
  <si>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</si>
  <si>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</si>
  <si>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</si>
  <si>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</si>
  <si>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</si>
  <si>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</si>
  <si>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</si>
  <si>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</si>
  <si>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</si>
  <si>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</si>
  <si>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</si>
  <si>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</si>
  <si>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</si>
  <si>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</si>
  <si>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</si>
  <si>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</si>
  <si>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</si>
  <si>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</si>
  <si>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</si>
  <si>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</si>
  <si>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</si>
  <si>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</si>
  <si>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</si>
  <si>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</si>
  <si>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</si>
  <si>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</si>
  <si>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</si>
  <si>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</si>
  <si>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</si>
  <si>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</si>
  <si>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</si>
  <si>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</si>
  <si>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</si>
  <si>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</si>
  <si>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</si>
  <si>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</si>
  <si>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</si>
  <si>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</si>
  <si>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</si>
  <si>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</si>
  <si>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</si>
  <si>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</si>
  <si>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</si>
  <si>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</si>
  <si>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</si>
  <si>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</si>
  <si>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</si>
  <si>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</si>
  <si>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</si>
  <si>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</si>
  <si>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</si>
  <si>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</si>
  <si>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</si>
  <si>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</si>
  <si>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</si>
  <si>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</si>
  <si>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</si>
  <si>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</si>
  <si>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</si>
  <si>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</si>
  <si>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</si>
  <si>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</si>
  <si>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</si>
  <si>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</si>
  <si>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</si>
  <si>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</si>
  <si>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</si>
  <si>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</si>
  <si>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</si>
  <si>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</si>
  <si>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</si>
  <si>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</si>
  <si>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</si>
  <si>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</si>
  <si>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</si>
  <si>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</si>
  <si>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</si>
  <si>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</si>
  <si>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</si>
  <si>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</si>
  <si>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</si>
  <si>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</si>
  <si>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</si>
  <si>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</si>
  <si>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</si>
  <si>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</si>
  <si>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</si>
  <si>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</si>
  <si>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</si>
  <si>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</si>
  <si>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</si>
  <si>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</si>
  <si>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</si>
  <si>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</si>
  <si>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</si>
  <si>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</si>
  <si>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</si>
  <si>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</si>
  <si>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</si>
  <si>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</si>
  <si>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</si>
  <si>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</si>
  <si>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</si>
  <si>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</si>
  <si>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</si>
  <si>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</si>
  <si>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</si>
  <si>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</si>
  <si>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</si>
  <si>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</si>
  <si>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</si>
  <si>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</si>
  <si>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</si>
  <si>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</si>
  <si>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</si>
  <si>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</si>
  <si>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</si>
  <si>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</si>
  <si>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</si>
  <si>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</si>
  <si>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</si>
  <si>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</si>
  <si>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</si>
  <si>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</si>
  <si>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</si>
  <si>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</si>
  <si>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</si>
  <si>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</si>
  <si>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</si>
  <si>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</si>
  <si>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</si>
  <si>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</si>
  <si>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</si>
  <si>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</si>
  <si>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</si>
  <si>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</si>
  <si>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</si>
  <si>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</si>
  <si>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</si>
  <si>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</si>
  <si>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</si>
  <si>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</si>
  <si>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</si>
  <si>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</si>
  <si>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</si>
  <si>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</si>
  <si>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</si>
  <si>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</si>
  <si>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</si>
  <si>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</si>
  <si>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</si>
  <si>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</si>
  <si>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</si>
  <si>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</si>
  <si>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</si>
  <si>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</si>
  <si>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</si>
  <si>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</si>
  <si>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</si>
  <si>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</si>
  <si>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</si>
  <si>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</si>
  <si>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</si>
  <si>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</si>
  <si>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</si>
  <si>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</si>
  <si>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</si>
  <si>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</si>
  <si>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</si>
  <si>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</si>
  <si>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</si>
  <si>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</si>
  <si>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</si>
  <si>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</si>
  <si>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</si>
  <si>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</si>
  <si>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</si>
  <si>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</si>
  <si>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</si>
  <si>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</si>
  <si>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</si>
  <si>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</si>
  <si>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</si>
  <si>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</si>
  <si>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</si>
  <si>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</si>
  <si>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</si>
  <si>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</si>
  <si>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</si>
  <si>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</si>
  <si>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</si>
  <si>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</si>
  <si>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</si>
  <si>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</si>
  <si>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</si>
  <si>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</si>
  <si>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</si>
  <si>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</si>
  <si>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</si>
  <si>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</si>
  <si>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</si>
  <si>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</si>
  <si>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</si>
  <si>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</si>
  <si>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</si>
  <si>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</si>
  <si>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</si>
  <si>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</si>
  <si>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</si>
  <si>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</si>
  <si>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</si>
  <si>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</si>
  <si>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</si>
  <si>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</si>
  <si>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</si>
  <si>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</si>
  <si>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</si>
  <si>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</si>
  <si>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</si>
  <si>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</si>
  <si>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</si>
  <si>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</si>
  <si>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</si>
  <si>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</si>
  <si>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</si>
  <si>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</si>
  <si>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</si>
  <si>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</si>
  <si>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</si>
  <si>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</si>
  <si>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</si>
  <si>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</si>
  <si>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</si>
  <si>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</si>
  <si>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</si>
  <si>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</si>
  <si>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</si>
  <si>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</si>
  <si>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</si>
  <si>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</si>
  <si>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</si>
  <si>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</si>
  <si>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</si>
  <si>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</si>
  <si>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</si>
  <si>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</si>
  <si>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</si>
  <si>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</si>
  <si>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</si>
  <si>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</si>
  <si>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</si>
  <si>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</si>
  <si>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</si>
  <si>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</si>
  <si>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</si>
  <si>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</si>
  <si>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</si>
  <si>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</si>
  <si>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</si>
  <si>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</si>
  <si>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</si>
  <si>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</si>
  <si>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</si>
  <si>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</si>
  <si>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</si>
  <si>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</si>
  <si>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</si>
  <si>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</si>
  <si>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</si>
  <si>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</si>
  <si>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</si>
  <si>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</si>
  <si>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</si>
  <si>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</si>
  <si>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</si>
  <si>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</si>
  <si>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</si>
  <si>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</si>
  <si>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</si>
  <si>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</si>
  <si>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</si>
  <si>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</si>
  <si>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</si>
  <si>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</si>
  <si>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</si>
  <si>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</si>
  <si>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</si>
  <si>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</si>
  <si>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</si>
  <si>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</si>
  <si>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</si>
  <si>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</si>
  <si>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</si>
  <si>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</si>
  <si>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</si>
  <si>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</si>
  <si>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</si>
  <si>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</si>
  <si>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</si>
  <si>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</si>
  <si>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</si>
  <si>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</si>
  <si>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</si>
  <si>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</si>
  <si>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</si>
  <si>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</si>
  <si>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</si>
  <si>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</si>
  <si>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</si>
  <si>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</si>
  <si>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</si>
  <si>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</si>
  <si>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</si>
  <si>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</si>
  <si>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</si>
  <si>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</si>
  <si>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</si>
  <si>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</si>
  <si>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</si>
  <si>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</si>
  <si>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</si>
  <si>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</si>
  <si>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</si>
  <si>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</si>
  <si>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</si>
  <si>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</si>
  <si>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</si>
  <si>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</si>
  <si>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</si>
  <si>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</si>
  <si>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</si>
  <si>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</si>
  <si>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</si>
  <si>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</si>
  <si>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</si>
  <si>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</si>
  <si>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</si>
  <si>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</si>
  <si>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</si>
  <si>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</si>
  <si>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</si>
  <si>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</si>
  <si>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</si>
  <si>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</si>
  <si>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</si>
  <si>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</si>
  <si>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</si>
  <si>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</si>
  <si>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</si>
  <si>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</si>
  <si>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</si>
  <si>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</si>
  <si>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</si>
  <si>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</si>
  <si>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</si>
  <si>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</si>
  <si>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</si>
  <si>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</si>
  <si>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</si>
  <si>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</si>
  <si>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</si>
  <si>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</si>
  <si>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</si>
  <si>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</si>
  <si>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</si>
  <si>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</si>
  <si>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</si>
  <si>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</si>
  <si>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</si>
  <si>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</si>
  <si>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</si>
  <si>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</si>
  <si>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</si>
  <si>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</si>
  <si>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</si>
  <si>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</si>
  <si>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</si>
  <si>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</si>
  <si>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</si>
  <si>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</si>
  <si>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</si>
  <si>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</si>
  <si>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</si>
  <si>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</si>
  <si>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</si>
  <si>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</si>
  <si>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</si>
  <si>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</si>
  <si>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</si>
  <si>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</si>
  <si>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</si>
  <si>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</si>
  <si>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</si>
  <si>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</si>
  <si>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</si>
  <si>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</si>
  <si>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</si>
  <si>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</si>
  <si>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</si>
  <si>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</si>
  <si>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</si>
  <si>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</si>
  <si>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</si>
  <si>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</si>
  <si>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</si>
  <si>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</si>
  <si>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</si>
  <si>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</si>
  <si>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</si>
  <si>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</si>
  <si>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</si>
  <si>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</si>
  <si>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</si>
  <si>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</si>
  <si>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</si>
  <si>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</si>
  <si>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</si>
  <si>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</si>
  <si>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</si>
  <si>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</si>
  <si>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</si>
  <si>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</si>
  <si>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</si>
  <si>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</si>
  <si>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</si>
  <si>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</si>
  <si>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</si>
  <si>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</si>
  <si>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</si>
  <si>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</si>
  <si>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</si>
  <si>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</si>
  <si>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</si>
  <si>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</si>
  <si>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</si>
  <si>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</si>
  <si>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</si>
  <si>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</si>
  <si>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</si>
  <si>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</si>
  <si>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</si>
  <si>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</si>
  <si>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</si>
  <si>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</si>
  <si>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</si>
  <si>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</si>
  <si>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</si>
  <si>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</si>
  <si>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</si>
  <si>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</si>
  <si>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</si>
  <si>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</si>
  <si>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</si>
  <si>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</si>
  <si>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</si>
  <si>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</si>
  <si>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</si>
  <si>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</si>
  <si>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</si>
  <si>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</si>
  <si>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</si>
  <si>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</si>
  <si>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</si>
  <si>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</si>
  <si>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</si>
  <si>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</si>
  <si>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</si>
  <si>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</si>
  <si>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</si>
  <si>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</si>
  <si>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</si>
  <si>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</si>
  <si>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</si>
  <si>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</si>
  <si>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</si>
  <si>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</si>
  <si>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</si>
  <si>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</si>
  <si>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</si>
  <si>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</si>
  <si>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</si>
  <si>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</si>
  <si>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</si>
  <si>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</si>
  <si>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</si>
  <si>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</si>
  <si>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</si>
  <si>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</si>
  <si>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</si>
  <si>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</si>
  <si>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</si>
  <si>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</si>
  <si>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</si>
  <si>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</si>
  <si>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</si>
  <si>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</si>
  <si>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</si>
  <si>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</si>
  <si>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</si>
  <si>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</si>
  <si>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</si>
  <si>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</si>
  <si>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</si>
  <si>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</si>
  <si>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</si>
  <si>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</si>
  <si>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</si>
  <si>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</si>
  <si>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</si>
  <si>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</si>
  <si>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</si>
  <si>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</si>
  <si>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</si>
  <si>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</si>
  <si>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</si>
  <si>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</si>
  <si>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</si>
  <si>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</si>
  <si>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</si>
  <si>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</si>
  <si>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</si>
  <si>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</si>
  <si>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</si>
  <si>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</si>
  <si>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</si>
  <si>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</si>
  <si>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</si>
  <si>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</si>
  <si>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</si>
  <si>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</si>
  <si>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</si>
  <si>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</si>
  <si>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</si>
  <si>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</si>
  <si>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</si>
  <si>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</si>
  <si>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</si>
  <si>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</si>
  <si>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</si>
  <si>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</si>
  <si>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</si>
  <si>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</si>
  <si>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</si>
  <si>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</si>
  <si>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</si>
  <si>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</si>
  <si>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</si>
  <si>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</si>
  <si>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</si>
  <si>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</si>
  <si>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</si>
  <si>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</si>
  <si>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</si>
  <si>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</si>
  <si>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</si>
  <si>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</si>
  <si>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</si>
  <si>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</si>
  <si>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</si>
  <si>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</si>
  <si>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</si>
  <si>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</si>
  <si>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</si>
  <si>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</si>
  <si>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</si>
  <si>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</si>
  <si>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</si>
  <si>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</si>
  <si>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</si>
  <si>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</si>
  <si>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</si>
  <si>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</si>
  <si>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</si>
  <si>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</si>
  <si>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</si>
  <si>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</si>
  <si>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</si>
  <si>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</si>
  <si>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</si>
  <si>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</si>
  <si>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</si>
  <si>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</si>
  <si>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</si>
  <si>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</si>
  <si>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</si>
  <si>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</si>
  <si>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</si>
  <si>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</si>
  <si>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</si>
  <si>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</si>
  <si>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</si>
  <si>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</si>
  <si>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</si>
  <si>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</si>
  <si>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</si>
  <si>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</si>
  <si>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</si>
  <si>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</si>
  <si>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</si>
  <si>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</si>
  <si>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</si>
  <si>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</si>
  <si>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</si>
  <si>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</si>
  <si>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</si>
  <si>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</si>
  <si>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</si>
  <si>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</si>
  <si>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</si>
  <si>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</si>
  <si>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</si>
  <si>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</si>
  <si>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</si>
  <si>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</si>
  <si>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</si>
  <si>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</si>
  <si>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</si>
  <si>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</si>
  <si>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</si>
  <si>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</si>
  <si>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</si>
  <si>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</si>
  <si>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</si>
  <si>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</si>
  <si>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</si>
  <si>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</si>
  <si>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</si>
  <si>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</si>
  <si>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</si>
  <si>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</si>
  <si>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</si>
  <si>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</si>
  <si>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</si>
  <si>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</si>
  <si>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</si>
  <si>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</si>
  <si>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</si>
  <si>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</si>
  <si>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</si>
  <si>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</si>
  <si>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</si>
  <si>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</si>
  <si>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</si>
  <si>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</si>
  <si>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</si>
  <si>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</si>
  <si>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</si>
  <si>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</si>
  <si>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</si>
  <si>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</si>
  <si>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</si>
  <si>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</si>
  <si>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</si>
  <si>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</si>
  <si>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</si>
  <si>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</si>
  <si>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</si>
  <si>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</si>
  <si>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</si>
  <si>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</si>
  <si>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</si>
  <si>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</si>
  <si>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</si>
  <si>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</si>
  <si>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</si>
  <si>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</si>
  <si>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</si>
  <si>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</si>
  <si>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</si>
  <si>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</si>
  <si>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</si>
  <si>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</si>
  <si>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</si>
  <si>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</si>
  <si>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</si>
  <si>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</si>
  <si>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</si>
  <si>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</si>
  <si>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</si>
  <si>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</si>
  <si>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</si>
  <si>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</si>
  <si>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</si>
  <si>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</si>
  <si>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</si>
  <si>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</si>
  <si>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</si>
  <si>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</si>
  <si>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</si>
  <si>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</si>
  <si>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</si>
  <si>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</si>
  <si>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</si>
  <si>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</si>
  <si>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</si>
  <si>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</si>
  <si>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</si>
  <si>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</si>
  <si>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</si>
  <si>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</si>
  <si>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</si>
  <si>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</si>
  <si>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</si>
  <si>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</si>
  <si>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</si>
  <si>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</si>
  <si>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</si>
  <si>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</si>
  <si>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</si>
  <si>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</si>
  <si>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</si>
  <si>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</si>
  <si>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</si>
  <si>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</si>
  <si>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</si>
  <si>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</si>
  <si>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</si>
  <si>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</si>
  <si>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</si>
  <si>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</si>
  <si>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</si>
  <si>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</si>
  <si>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</si>
  <si>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</si>
  <si>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</si>
  <si>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</si>
  <si>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</si>
  <si>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</si>
  <si>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</si>
  <si>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</si>
  <si>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</si>
  <si>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</si>
  <si>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</si>
  <si>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</si>
  <si>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</si>
  <si>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</si>
  <si>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</si>
  <si>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</si>
  <si>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</si>
  <si>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</si>
  <si>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</si>
  <si>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</si>
  <si>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</si>
  <si>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</si>
  <si>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</si>
  <si>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</si>
  <si>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</si>
  <si>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</si>
  <si>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</si>
  <si>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</si>
  <si>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</si>
  <si>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</si>
  <si>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</si>
  <si>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</si>
  <si>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</si>
  <si>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</si>
  <si>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</si>
  <si>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</si>
  <si>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</si>
  <si>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</si>
  <si>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</si>
  <si>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</si>
  <si>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</si>
  <si>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</si>
  <si>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</si>
  <si>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</si>
  <si>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</si>
  <si>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</si>
  <si>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</si>
  <si>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</si>
  <si>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</si>
  <si>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</si>
  <si>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</si>
  <si>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</si>
  <si>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</si>
  <si>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</si>
  <si>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</si>
  <si>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</si>
  <si>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</si>
  <si>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</si>
  <si>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</si>
  <si>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</si>
  <si>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</si>
  <si>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</si>
  <si>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</si>
  <si>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</si>
  <si>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</si>
  <si>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</si>
  <si>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</si>
  <si>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</si>
  <si>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</si>
  <si>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</si>
  <si>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</si>
  <si>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</si>
  <si>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</si>
  <si>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</si>
  <si>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</si>
  <si>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</si>
  <si>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</si>
  <si>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</si>
  <si>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</si>
  <si>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</si>
  <si>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</si>
  <si>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</si>
  <si>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</si>
  <si>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</si>
  <si>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</si>
  <si>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</si>
  <si>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</si>
  <si>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</si>
  <si>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</si>
  <si>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</si>
  <si>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</si>
  <si>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</si>
  <si>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</si>
  <si>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</si>
  <si>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</si>
  <si>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</si>
  <si>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</si>
  <si>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</si>
  <si>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</si>
  <si>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</si>
  <si>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</si>
  <si>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</si>
  <si>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</si>
  <si>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</si>
  <si>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</si>
  <si>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</si>
  <si>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</si>
  <si>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</si>
  <si>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</si>
  <si>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</si>
  <si>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</si>
  <si>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</si>
  <si>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</si>
  <si>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</si>
  <si>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</si>
  <si>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</si>
  <si>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</si>
  <si>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</si>
  <si>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</si>
  <si>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</si>
  <si>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</si>
  <si>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</si>
  <si>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</si>
  <si>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</si>
  <si>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</si>
  <si>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</si>
  <si>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</si>
  <si>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</si>
  <si>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</si>
  <si>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</si>
  <si>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</si>
  <si>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</si>
  <si>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</si>
  <si>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</si>
  <si>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</si>
  <si>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</si>
  <si>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</si>
  <si>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</si>
  <si>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</si>
  <si>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</si>
  <si>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</si>
  <si>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</si>
  <si>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</si>
  <si>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</si>
  <si>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</si>
  <si>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</si>
  <si>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</si>
  <si>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</si>
  <si>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</si>
  <si>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</si>
  <si>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</si>
  <si>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</si>
  <si>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</si>
  <si>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</si>
  <si>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</si>
  <si>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</si>
  <si>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</si>
  <si>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</si>
  <si>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</si>
  <si>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</si>
  <si>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</si>
  <si>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</si>
  <si>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</si>
  <si>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</si>
  <si>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</si>
  <si>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</si>
  <si>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</si>
  <si>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</si>
  <si>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</si>
  <si>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</si>
  <si>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</si>
  <si>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</si>
  <si>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</si>
  <si>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</si>
  <si>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</si>
  <si>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</si>
  <si>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</si>
  <si>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</si>
  <si>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</si>
  <si>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</si>
  <si>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</si>
  <si>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</si>
  <si>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</si>
  <si>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</si>
  <si>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</si>
  <si>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</si>
  <si>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</si>
  <si>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</si>
  <si>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</si>
  <si>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</si>
  <si>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</si>
  <si>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</si>
  <si>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</si>
  <si>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</si>
  <si>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</si>
  <si>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</si>
  <si>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</si>
  <si>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</si>
  <si>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</si>
  <si>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</si>
  <si>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</si>
  <si>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</si>
  <si>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</si>
  <si>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</si>
  <si>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</si>
  <si>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</si>
  <si>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</si>
  <si>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</si>
  <si>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</si>
  <si>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</si>
  <si>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</si>
  <si>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</si>
  <si>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</si>
  <si>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</si>
  <si>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</si>
  <si>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</si>
  <si>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</si>
  <si>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</si>
  <si>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</si>
  <si>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</si>
  <si>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</si>
  <si>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</si>
  <si>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</si>
  <si>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</si>
  <si>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</si>
  <si>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</si>
  <si>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</si>
  <si>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</si>
  <si>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</si>
  <si>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</si>
  <si>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</si>
  <si>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</si>
  <si>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</si>
  <si>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</si>
  <si>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</si>
  <si>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</si>
  <si>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</si>
  <si>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</si>
  <si>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</si>
  <si>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</si>
  <si>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</si>
  <si>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</si>
  <si>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</si>
  <si>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</si>
  <si>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</si>
  <si>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</si>
  <si>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</si>
  <si>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</si>
  <si>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</si>
  <si>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</si>
  <si>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</si>
  <si>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</si>
  <si>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</si>
  <si>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</si>
  <si>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</si>
  <si>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</si>
  <si>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</si>
  <si>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</si>
  <si>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</si>
  <si>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</si>
  <si>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</si>
  <si>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</si>
  <si>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</si>
  <si>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</si>
  <si>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</si>
  <si>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</si>
  <si>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</si>
  <si>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</si>
  <si>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</si>
  <si>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</si>
  <si>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</si>
  <si>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</si>
  <si>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</si>
  <si>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</si>
  <si>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</si>
  <si>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</si>
  <si>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</si>
  <si>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</si>
  <si>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</si>
  <si>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</si>
  <si>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</si>
  <si>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</si>
  <si>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</si>
  <si>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</si>
  <si>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</si>
  <si>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</si>
  <si>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</si>
  <si>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</si>
  <si>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</si>
  <si>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</si>
  <si>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</si>
  <si>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</si>
  <si>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</si>
  <si>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</si>
  <si>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</si>
  <si>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</si>
  <si>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</si>
  <si>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</si>
  <si>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</si>
  <si>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</si>
  <si>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</si>
  <si>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</si>
  <si>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</si>
  <si>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</si>
  <si>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</si>
  <si>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</si>
  <si>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</si>
  <si>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</si>
  <si>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</si>
  <si>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</si>
  <si>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</si>
  <si>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</si>
  <si>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</si>
  <si>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</si>
  <si>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</si>
  <si>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</si>
  <si>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</si>
  <si>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</si>
  <si>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</si>
  <si>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</si>
  <si>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</si>
  <si>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</si>
  <si>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</si>
  <si>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</si>
  <si>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</si>
  <si>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</si>
  <si>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</si>
  <si>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</si>
  <si>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</si>
  <si>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</si>
  <si>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</si>
  <si>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</si>
  <si>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</si>
  <si>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</si>
  <si>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</si>
  <si>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</si>
  <si>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</si>
  <si>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</si>
  <si>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</si>
  <si>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</si>
  <si>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</si>
  <si>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</si>
  <si>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</si>
  <si>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</si>
  <si>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</si>
  <si>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</si>
  <si>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</si>
  <si>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</si>
  <si>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</si>
  <si>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</si>
  <si>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</si>
  <si>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</si>
  <si>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</si>
  <si>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</si>
  <si>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</si>
  <si>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</si>
  <si>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</si>
  <si>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</si>
  <si>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</si>
  <si>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</si>
  <si>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</si>
  <si>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</si>
  <si>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</si>
  <si>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</si>
  <si>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</si>
  <si>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</si>
  <si>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</si>
  <si>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</si>
  <si>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</si>
  <si>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</si>
  <si>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</si>
  <si>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</si>
  <si>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</si>
  <si>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</si>
  <si>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</si>
  <si>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</si>
  <si>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</si>
  <si>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</si>
  <si>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</si>
  <si>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</si>
  <si>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</si>
  <si>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</si>
  <si>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</si>
  <si>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</si>
  <si>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</si>
  <si>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</si>
  <si>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</si>
  <si>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</si>
  <si>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</si>
  <si>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</si>
  <si>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</si>
  <si>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</si>
  <si>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</si>
  <si>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</si>
  <si>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</si>
  <si>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</si>
  <si>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</si>
  <si>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</si>
  <si>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</si>
  <si>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</si>
  <si>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</si>
  <si>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</si>
  <si>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</si>
  <si>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</si>
  <si>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</si>
  <si>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</si>
  <si>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</si>
  <si>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</si>
  <si>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</si>
  <si>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</si>
  <si>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</si>
  <si>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</si>
  <si>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</si>
  <si>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</si>
  <si>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</si>
  <si>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</si>
  <si>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</si>
  <si>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</si>
  <si>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</si>
  <si>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</si>
  <si>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</si>
  <si>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</si>
  <si>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</si>
  <si>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</si>
  <si>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</si>
  <si>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</si>
  <si>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</si>
  <si>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</si>
  <si>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</si>
  <si>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</si>
  <si>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</si>
  <si>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</si>
  <si>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</si>
  <si>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</si>
  <si>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</si>
  <si>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</si>
  <si>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</si>
  <si>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</si>
  <si>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</si>
  <si>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</si>
  <si>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</si>
  <si>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</si>
  <si>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</si>
  <si>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</si>
  <si>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</si>
  <si>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</si>
  <si>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</si>
  <si>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</si>
  <si>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</si>
  <si>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</si>
  <si>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</si>
  <si>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</si>
  <si>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</si>
  <si>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</si>
  <si>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</si>
  <si>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</si>
  <si>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</si>
  <si>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</si>
  <si>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</si>
  <si>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</si>
  <si>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</si>
  <si>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</si>
  <si>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</si>
  <si>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</si>
  <si>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</si>
  <si>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</si>
  <si>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</si>
  <si>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</si>
  <si>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</si>
  <si>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</si>
  <si>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</si>
  <si>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</si>
  <si>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</si>
  <si>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</si>
  <si>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</si>
  <si>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</si>
  <si>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</si>
  <si>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</si>
  <si>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</si>
  <si>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</si>
  <si>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</si>
  <si>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</si>
  <si>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</si>
  <si>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</si>
  <si>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</si>
  <si>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</si>
  <si>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</si>
  <si>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</si>
  <si>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</si>
  <si>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</si>
  <si>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</si>
  <si>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</si>
  <si>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</si>
  <si>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</si>
  <si>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</si>
  <si>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</si>
  <si>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</si>
  <si>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</si>
  <si>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</si>
  <si>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</si>
  <si>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</si>
  <si>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</si>
  <si>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</si>
  <si>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</si>
  <si>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</si>
  <si>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</si>
  <si>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</si>
  <si>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</si>
  <si>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</si>
  <si>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</si>
  <si>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</si>
  <si>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</si>
  <si>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</si>
  <si>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</si>
  <si>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</si>
  <si>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</si>
  <si>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</si>
  <si>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</si>
  <si>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</si>
  <si>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</si>
  <si>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</si>
  <si>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</si>
  <si>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</si>
  <si>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</si>
  <si>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</si>
  <si>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</si>
  <si>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</si>
  <si>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</si>
  <si>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</si>
  <si>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</si>
  <si>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</si>
  <si>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</si>
  <si>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</si>
  <si>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</si>
  <si>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</si>
  <si>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</si>
  <si>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</si>
  <si>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</si>
  <si>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</si>
  <si>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</si>
  <si>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</si>
  <si>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</si>
  <si>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</si>
  <si>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</si>
  <si>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</si>
  <si>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</si>
  <si>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</si>
  <si>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</si>
  <si>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</si>
  <si>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</si>
  <si>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</si>
  <si>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</si>
  <si>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</si>
  <si>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</si>
  <si>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</si>
  <si>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</si>
  <si>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</si>
  <si>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</si>
  <si>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</si>
  <si>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</si>
  <si>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</si>
  <si>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</si>
  <si>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</si>
  <si>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</si>
  <si>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</si>
  <si>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</si>
  <si>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</si>
  <si>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</si>
  <si>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</si>
  <si>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</si>
  <si>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</si>
  <si>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</si>
  <si>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</si>
  <si>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</si>
  <si>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</si>
  <si>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</si>
  <si>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</si>
  <si>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</si>
  <si>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</si>
  <si>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</si>
  <si>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</si>
  <si>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</si>
  <si>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</si>
  <si>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</si>
  <si>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</si>
  <si>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</si>
  <si>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</si>
  <si>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</si>
  <si>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</si>
  <si>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</si>
  <si>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</si>
  <si>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</si>
  <si>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</si>
  <si>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</si>
  <si>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</si>
  <si>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</si>
  <si>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</si>
  <si>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</si>
  <si>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</si>
  <si>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</si>
  <si>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</si>
  <si>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</si>
  <si>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</si>
  <si>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</si>
  <si>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</si>
  <si>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</si>
  <si>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</si>
  <si>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</si>
  <si>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</si>
  <si>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</si>
  <si>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</si>
  <si>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</si>
  <si>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</si>
  <si>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</si>
  <si>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</si>
  <si>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</si>
  <si>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</si>
  <si>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</si>
  <si>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</si>
  <si>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</si>
  <si>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</si>
  <si>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</si>
  <si>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</si>
  <si>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</si>
  <si>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</si>
  <si>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</si>
  <si>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</si>
  <si>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</si>
  <si>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</si>
  <si>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</si>
  <si>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</si>
  <si>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</si>
  <si>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</si>
  <si>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</si>
  <si>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</si>
  <si>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</si>
  <si>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</si>
  <si>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</si>
  <si>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</si>
  <si>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</si>
  <si>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</si>
  <si>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</si>
  <si>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</si>
  <si>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</si>
  <si>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</si>
  <si>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</si>
  <si>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</si>
  <si>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</si>
  <si>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</si>
  <si>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</si>
  <si>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</si>
  <si>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</si>
  <si>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</si>
  <si>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</si>
  <si>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</si>
  <si>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</si>
  <si>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</si>
  <si>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</si>
  <si>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</si>
  <si>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</si>
  <si>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</si>
  <si>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</si>
  <si>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</si>
  <si>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</si>
  <si>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</si>
  <si>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</si>
  <si>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</si>
  <si>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</si>
  <si>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</si>
  <si>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</si>
  <si>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</si>
  <si>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</si>
  <si>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</si>
  <si>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</si>
  <si>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</si>
  <si>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</si>
  <si>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</si>
  <si>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</si>
  <si>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</si>
  <si>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</si>
  <si>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</si>
  <si>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</si>
  <si>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</si>
  <si>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</si>
  <si>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</si>
  <si>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</si>
  <si>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</si>
  <si>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</si>
  <si>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</si>
  <si>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</si>
  <si>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</si>
  <si>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</si>
  <si>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</si>
  <si>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</si>
  <si>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</si>
  <si>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</si>
  <si>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</si>
  <si>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</si>
  <si>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</si>
  <si>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</si>
  <si>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</si>
  <si>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</si>
  <si>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</si>
  <si>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</si>
  <si>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</si>
  <si>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</si>
  <si>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</si>
  <si>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</si>
  <si>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</si>
  <si>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</si>
  <si>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</si>
  <si>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</si>
  <si>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</si>
  <si>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</si>
  <si>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</si>
  <si>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</si>
  <si>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</si>
  <si>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</si>
  <si>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</si>
  <si>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</si>
  <si>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</si>
  <si>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</si>
  <si>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</si>
  <si>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</si>
  <si>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</si>
  <si>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</si>
  <si>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</si>
  <si>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</si>
  <si>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</si>
  <si>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</si>
  <si>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</si>
  <si>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</si>
  <si>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</si>
  <si>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</si>
  <si>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</si>
  <si>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</si>
  <si>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</si>
  <si>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</si>
  <si>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</si>
  <si>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</si>
  <si>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</si>
  <si>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</si>
  <si>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</si>
  <si>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</si>
  <si>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</si>
  <si>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</si>
  <si>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</si>
  <si>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</si>
  <si>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</si>
  <si>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</si>
  <si>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</si>
  <si>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</si>
  <si>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</si>
  <si>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</si>
  <si>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</si>
  <si>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</si>
  <si>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</si>
  <si>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</si>
  <si>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</si>
  <si>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</si>
  <si>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</si>
  <si>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</si>
  <si>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</si>
  <si>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</si>
  <si>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</si>
  <si>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</si>
  <si>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</si>
  <si>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</si>
  <si>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</si>
  <si>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</si>
  <si>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</si>
  <si>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</si>
  <si>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</si>
  <si>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</si>
  <si>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</si>
  <si>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</si>
  <si>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</si>
  <si>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</si>
  <si>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</si>
  <si>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</si>
  <si>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</si>
  <si>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</si>
  <si>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</si>
  <si>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</si>
  <si>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</si>
  <si>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</si>
  <si>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</si>
  <si>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</si>
  <si>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</si>
  <si>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</si>
  <si>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</si>
  <si>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</si>
  <si>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</si>
  <si>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</si>
  <si>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</si>
  <si>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</si>
  <si>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</si>
  <si>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</si>
  <si>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</si>
  <si>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</si>
  <si>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</si>
  <si>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</si>
  <si>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</si>
  <si>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</si>
  <si>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</si>
  <si>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</si>
  <si>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</si>
  <si>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</si>
  <si>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</si>
  <si>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</si>
  <si>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</si>
  <si>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</si>
  <si>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</si>
  <si>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</si>
  <si>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</si>
  <si>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</si>
  <si>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</si>
  <si>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</si>
  <si>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</si>
  <si>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</si>
  <si>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</si>
  <si>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</si>
  <si>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</si>
  <si>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</si>
  <si>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</si>
  <si>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</si>
  <si>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</si>
  <si>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</si>
  <si>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</si>
  <si>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</si>
  <si>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</si>
  <si>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</si>
  <si>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</si>
  <si>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</si>
  <si>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</si>
  <si>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</si>
  <si>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</si>
  <si>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</si>
  <si>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</si>
  <si>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</si>
  <si>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</si>
  <si>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</si>
  <si>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</si>
  <si>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</si>
  <si>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</si>
  <si>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</si>
  <si>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</si>
  <si>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</si>
  <si>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</si>
  <si>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</si>
  <si>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</si>
  <si>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</si>
  <si>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</si>
  <si>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</si>
  <si>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</si>
  <si>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</si>
  <si>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</si>
  <si>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</si>
  <si>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</si>
  <si>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</si>
  <si>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</si>
  <si>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</si>
  <si>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</si>
  <si>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</si>
  <si>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</si>
  <si>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</si>
  <si>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</si>
  <si>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</si>
  <si>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</si>
  <si>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</si>
  <si>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</si>
  <si>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</si>
  <si>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</si>
  <si>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</si>
  <si>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</si>
  <si>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</si>
  <si>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</si>
  <si>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</si>
  <si>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</si>
  <si>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</si>
  <si>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</si>
  <si>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</si>
  <si>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</si>
  <si>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</si>
  <si>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</si>
  <si>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</si>
  <si>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</si>
  <si>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</si>
  <si>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</si>
  <si>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</si>
  <si>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</si>
  <si>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</si>
  <si>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</si>
  <si>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</si>
  <si>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</si>
  <si>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</si>
  <si>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</si>
  <si>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</si>
  <si>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</si>
  <si>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</si>
  <si>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</si>
  <si>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</si>
  <si>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</si>
  <si>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</si>
  <si>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</si>
  <si>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</si>
  <si>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</si>
  <si>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</si>
  <si>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</si>
  <si>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</si>
  <si>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</si>
  <si>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</si>
  <si>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</si>
  <si>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</si>
  <si>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</si>
  <si>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</si>
  <si>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</si>
  <si>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</si>
  <si>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</si>
  <si>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</si>
  <si>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</si>
  <si>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</si>
  <si>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</si>
  <si>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</si>
  <si>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</si>
  <si>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</si>
  <si>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</si>
  <si>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</si>
  <si>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</si>
  <si>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</si>
  <si>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</si>
  <si>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</si>
  <si>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</si>
  <si>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</si>
  <si>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</si>
  <si>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</si>
  <si>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</si>
  <si>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</si>
  <si>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</si>
  <si>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</si>
  <si>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</si>
  <si>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</si>
  <si>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</si>
  <si>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</si>
  <si>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</si>
  <si>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</si>
  <si>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</si>
  <si>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</si>
  <si>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</si>
  <si>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</si>
  <si>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</si>
  <si>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</si>
  <si>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</si>
  <si>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</si>
  <si>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</si>
  <si>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</si>
  <si>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</si>
  <si>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</si>
  <si>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</si>
  <si>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</si>
  <si>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</si>
  <si>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</si>
  <si>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</si>
  <si>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</si>
  <si>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</si>
  <si>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</si>
  <si>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</si>
  <si>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</si>
  <si>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</si>
  <si>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</si>
  <si>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</si>
  <si>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</si>
  <si>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</si>
  <si>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</si>
  <si>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</si>
  <si>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</si>
  <si>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</si>
  <si>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</si>
  <si>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</si>
  <si>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</si>
  <si>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</si>
  <si>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</si>
  <si>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</si>
  <si>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</si>
  <si>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</si>
  <si>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</si>
  <si>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</si>
  <si>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</si>
  <si>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</si>
  <si>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</si>
  <si>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</si>
  <si>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</si>
  <si>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</si>
  <si>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</si>
  <si>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</si>
  <si>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</si>
  <si>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</si>
  <si>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</si>
  <si>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</si>
  <si>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</si>
  <si>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</si>
  <si>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</si>
  <si>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</si>
  <si>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</si>
  <si>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</si>
  <si>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</si>
  <si>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</si>
  <si>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</si>
  <si>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</si>
  <si>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</si>
  <si>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</si>
  <si>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</si>
  <si>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</si>
  <si>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</si>
  <si>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</si>
  <si>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</si>
  <si>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</si>
  <si>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</si>
  <si>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</si>
  <si>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</si>
  <si>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</si>
  <si>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</si>
  <si>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</si>
  <si>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</si>
  <si>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</si>
  <si>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</si>
  <si>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</si>
  <si>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</si>
  <si>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</si>
  <si>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</si>
  <si>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</si>
  <si>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</si>
  <si>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</si>
  <si>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</si>
  <si>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</si>
  <si>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</si>
  <si>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</si>
  <si>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</si>
  <si>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</si>
  <si>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</si>
  <si>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</si>
  <si>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</si>
  <si>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</si>
  <si>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</si>
  <si>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</si>
  <si>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</si>
  <si>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</si>
  <si>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</si>
  <si>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</si>
  <si>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</si>
  <si>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</si>
  <si>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</si>
  <si>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</si>
  <si>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</si>
  <si>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</si>
  <si>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</si>
  <si>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</si>
  <si>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</si>
  <si>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</si>
  <si>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</si>
  <si>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</si>
  <si>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</si>
  <si>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</si>
  <si>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</si>
  <si>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</si>
  <si>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</si>
  <si>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</si>
  <si>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</si>
  <si>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</si>
  <si>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</si>
  <si>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</si>
  <si>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</si>
  <si>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</si>
  <si>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</si>
  <si>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</si>
  <si>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</si>
  <si>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</si>
  <si>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</si>
  <si>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</si>
  <si>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</si>
  <si>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</si>
  <si>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</si>
  <si>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</si>
  <si>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</si>
  <si>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</si>
  <si>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</si>
  <si>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</si>
  <si>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</si>
  <si>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</si>
  <si>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</si>
  <si>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</si>
  <si>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</si>
  <si>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</si>
  <si>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</si>
  <si>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</si>
  <si>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</si>
  <si>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</si>
  <si>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</si>
  <si>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</si>
  <si>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</si>
  <si>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</si>
  <si>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</si>
  <si>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</si>
  <si>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</si>
  <si>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</si>
  <si>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</si>
  <si>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</si>
  <si>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</si>
  <si>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</si>
  <si>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</si>
  <si>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</si>
  <si>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</si>
  <si>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</si>
  <si>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</si>
  <si>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</si>
  <si>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</si>
  <si>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</si>
  <si>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</si>
  <si>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</si>
  <si>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</si>
  <si>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</si>
  <si>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</si>
  <si>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</si>
  <si>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</si>
  <si>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</si>
  <si>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</si>
  <si>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</si>
  <si>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</si>
  <si>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</si>
  <si>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</si>
  <si>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</si>
  <si>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</si>
  <si>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</si>
  <si>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</si>
  <si>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</si>
  <si>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</si>
  <si>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</si>
  <si>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</si>
  <si>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</si>
  <si>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</si>
  <si>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</si>
  <si>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</si>
  <si>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</si>
  <si>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</si>
  <si>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</si>
  <si>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</si>
  <si>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</si>
  <si>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</si>
  <si>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</si>
  <si>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</si>
  <si>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</si>
  <si>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</si>
  <si>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</si>
  <si>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</si>
  <si>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</si>
  <si>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</si>
  <si>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</si>
  <si>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</si>
  <si>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</si>
  <si>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</si>
  <si>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</si>
  <si>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</si>
  <si>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</si>
  <si>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</si>
  <si>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</si>
  <si>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</si>
  <si>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</si>
  <si>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</si>
  <si>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</si>
  <si>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</si>
  <si>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</si>
  <si>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</si>
  <si>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</si>
  <si>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</si>
  <si>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</si>
  <si>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</si>
  <si>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</si>
  <si>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</si>
  <si>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</si>
  <si>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</si>
  <si>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</si>
  <si>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</si>
  <si>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</si>
  <si>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</si>
  <si>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</si>
  <si>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</si>
  <si>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</si>
  <si>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</si>
  <si>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</si>
  <si>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</si>
  <si>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</si>
  <si>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</si>
  <si>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</si>
  <si>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</si>
  <si>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</si>
  <si>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</si>
  <si>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</si>
  <si>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</si>
  <si>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</si>
  <si>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</si>
  <si>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</si>
  <si>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</si>
  <si>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</si>
  <si>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</si>
  <si>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</si>
  <si>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</si>
  <si>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</si>
  <si>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</si>
  <si>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</si>
  <si>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</si>
  <si>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</si>
  <si>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</si>
  <si>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</si>
  <si>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</si>
  <si>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</si>
  <si>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</si>
  <si>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</si>
  <si>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</si>
  <si>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</si>
  <si>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</si>
  <si>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</si>
  <si>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</si>
  <si>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</si>
  <si>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</si>
  <si>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</si>
  <si>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</si>
  <si>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</si>
  <si>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</si>
  <si>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</si>
  <si>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</si>
  <si>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</si>
  <si>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</si>
  <si>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</si>
  <si>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</si>
  <si>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</si>
  <si>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</si>
  <si>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</si>
  <si>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</si>
  <si>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</si>
  <si>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</si>
  <si>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</si>
  <si>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</si>
  <si>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</si>
  <si>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</si>
  <si>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</si>
  <si>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</si>
  <si>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</si>
  <si>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</si>
  <si>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</si>
  <si>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</si>
  <si>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</si>
  <si>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</si>
  <si>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</si>
  <si>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</si>
  <si>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</si>
  <si>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</si>
  <si>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</si>
  <si>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</si>
  <si>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</si>
  <si>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</si>
  <si>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</si>
  <si>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</si>
  <si>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</si>
  <si>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</si>
  <si>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</si>
  <si>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</si>
  <si>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</si>
  <si>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</si>
  <si>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</si>
  <si>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</si>
  <si>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</si>
  <si>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</si>
  <si>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</si>
  <si>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</si>
  <si>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</si>
  <si>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</si>
  <si>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</si>
  <si>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</si>
  <si>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</si>
  <si>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</si>
  <si>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</si>
  <si>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</si>
  <si>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</si>
  <si>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</si>
  <si>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</si>
  <si>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</si>
  <si>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</si>
  <si>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</si>
  <si>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</si>
  <si>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</si>
  <si>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</si>
  <si>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</si>
  <si>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</si>
  <si>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</si>
  <si>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</si>
  <si>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</si>
  <si>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</si>
  <si>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</si>
  <si>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</si>
  <si>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</si>
  <si>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</si>
  <si>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</si>
  <si>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</si>
  <si>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</si>
  <si>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</si>
  <si>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</si>
  <si>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</si>
  <si>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</si>
  <si>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</si>
  <si>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</si>
  <si>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</si>
  <si>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</si>
  <si>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</si>
  <si>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</si>
  <si>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</si>
  <si>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</si>
  <si>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</si>
  <si>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</si>
  <si>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</si>
  <si>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</si>
  <si>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</si>
  <si>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</si>
  <si>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</si>
  <si>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</si>
  <si>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</si>
  <si>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</si>
  <si>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</si>
  <si>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</si>
  <si>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</si>
  <si>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</si>
  <si>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</si>
  <si>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</si>
  <si>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</si>
  <si>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</si>
  <si>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</si>
  <si>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</si>
  <si>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</si>
  <si>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</si>
  <si>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</si>
  <si>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</si>
  <si>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</si>
  <si>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</si>
  <si>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</si>
  <si>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</si>
  <si>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</si>
  <si>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</si>
  <si>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</si>
  <si>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</si>
  <si>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</si>
  <si>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</si>
  <si>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</si>
  <si>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</si>
  <si>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</si>
  <si>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</si>
  <si>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</si>
  <si>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</si>
  <si>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</si>
  <si>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</si>
  <si>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</si>
  <si>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</si>
  <si>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</si>
  <si>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</si>
  <si>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</si>
  <si>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</si>
  <si>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</si>
  <si>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</si>
  <si>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</si>
  <si>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</si>
  <si>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</si>
  <si>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</si>
  <si>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</si>
  <si>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</si>
  <si>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</si>
  <si>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</si>
  <si>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</si>
  <si>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</si>
  <si>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</si>
  <si>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</si>
  <si>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</si>
  <si>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</si>
  <si>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</si>
  <si>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</si>
  <si>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</si>
  <si>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</si>
  <si>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</si>
  <si>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</si>
  <si>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</si>
  <si>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</si>
  <si>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</si>
  <si>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</si>
  <si>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</si>
  <si>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</si>
  <si>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</si>
  <si>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</si>
  <si>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</si>
  <si>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</si>
  <si>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</si>
  <si>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</si>
  <si>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</si>
  <si>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</si>
  <si>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</si>
  <si>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</si>
  <si>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</si>
  <si>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</si>
  <si>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</si>
  <si>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</si>
  <si>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</si>
  <si>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</si>
  <si>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</si>
  <si>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</si>
  <si>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</si>
  <si>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</si>
  <si>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</si>
  <si>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</si>
  <si>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</si>
  <si>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</si>
  <si>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</si>
  <si>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</si>
  <si>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</si>
  <si>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</si>
  <si>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</si>
  <si>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</si>
  <si>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</si>
  <si>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</si>
  <si>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</si>
  <si>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</si>
  <si>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</si>
  <si>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</si>
  <si>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</si>
  <si>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</si>
  <si>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</si>
  <si>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</si>
  <si>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</si>
  <si>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</si>
  <si>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</si>
  <si>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</si>
  <si>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</si>
  <si>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</si>
  <si>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</si>
  <si>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</si>
  <si>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</si>
  <si>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</si>
  <si>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</si>
  <si>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</si>
  <si>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</si>
  <si>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</si>
  <si>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</si>
  <si>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</si>
  <si>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</si>
  <si>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</si>
  <si>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</si>
  <si>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</si>
  <si>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</si>
  <si>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</si>
  <si>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</si>
  <si>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</si>
  <si>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</si>
  <si>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</si>
  <si>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</si>
  <si>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</si>
  <si>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</si>
  <si>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</si>
  <si>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</si>
  <si>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</si>
  <si>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</si>
  <si>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</si>
  <si>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</si>
  <si>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</si>
  <si>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</si>
  <si>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</si>
  <si>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</si>
  <si>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</si>
  <si>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</si>
  <si>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</si>
  <si>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</si>
  <si>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</si>
  <si>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</si>
  <si>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</si>
  <si>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</si>
  <si>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</si>
  <si>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</si>
  <si>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</si>
  <si>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</si>
  <si>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</si>
  <si>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</si>
  <si>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</si>
  <si>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</si>
  <si>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</si>
  <si>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</si>
  <si>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</si>
  <si>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</si>
  <si>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</si>
  <si>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</si>
  <si>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</si>
  <si>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</si>
  <si>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</si>
  <si>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</si>
  <si>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</si>
  <si>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</si>
  <si>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</si>
  <si>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</si>
  <si>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</si>
  <si>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</si>
  <si>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</si>
  <si>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</si>
  <si>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</si>
  <si>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</si>
  <si>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</si>
  <si>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</si>
  <si>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</si>
  <si>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</si>
  <si>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</si>
  <si>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</si>
  <si>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</si>
  <si>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</si>
  <si>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</si>
  <si>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</si>
  <si>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</si>
  <si>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</si>
  <si>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</si>
  <si>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</si>
  <si>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</si>
  <si>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</si>
  <si>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</si>
  <si>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</si>
  <si>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</si>
  <si>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</si>
  <si>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</si>
  <si>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</si>
  <si>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</si>
  <si>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</si>
  <si>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</si>
  <si>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</si>
  <si>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</si>
  <si>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</si>
  <si>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</si>
  <si>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</si>
  <si>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</si>
  <si>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</si>
  <si>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</si>
  <si>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</si>
  <si>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</si>
  <si>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</si>
  <si>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</si>
  <si>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</si>
  <si>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</si>
  <si>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</si>
  <si>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</si>
  <si>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</si>
  <si>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</si>
  <si>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</si>
  <si>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</si>
  <si>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</si>
  <si>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</si>
  <si>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</si>
  <si>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</si>
  <si>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</si>
  <si>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</si>
  <si>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</si>
  <si>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</si>
  <si>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</si>
  <si>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</si>
  <si>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</si>
  <si>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</si>
  <si>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</si>
  <si>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</si>
  <si>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</si>
  <si>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</si>
  <si>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</si>
  <si>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</si>
  <si>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</si>
  <si>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</si>
  <si>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</si>
  <si>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</si>
  <si>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</si>
  <si>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</si>
  <si>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</si>
  <si>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</si>
  <si>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</si>
  <si>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</si>
  <si>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</si>
  <si>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</si>
  <si>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</si>
  <si>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</si>
  <si>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</si>
  <si>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</si>
  <si>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</si>
  <si>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</si>
  <si>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</si>
  <si>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</si>
  <si>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</si>
  <si>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</si>
  <si>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</si>
  <si>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</si>
  <si>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</si>
  <si>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</si>
  <si>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</si>
  <si>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</si>
  <si>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</si>
  <si>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</si>
  <si>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</si>
  <si>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</si>
  <si>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</si>
  <si>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</si>
  <si>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</si>
  <si>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</si>
  <si>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</si>
  <si>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</si>
  <si>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</si>
  <si>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</si>
  <si>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</si>
  <si>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</si>
  <si>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</si>
  <si>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</si>
  <si>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</si>
  <si>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</si>
  <si>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</si>
  <si>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</si>
  <si>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</si>
  <si>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</si>
  <si>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</si>
  <si>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</si>
  <si>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</si>
  <si>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</si>
  <si>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</si>
  <si>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</si>
  <si>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</si>
  <si>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</si>
  <si>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</si>
  <si>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</si>
  <si>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</si>
  <si>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</si>
  <si>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</si>
  <si>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</si>
  <si>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</si>
  <si>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</si>
  <si>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</si>
  <si>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</si>
  <si>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</si>
  <si>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</si>
  <si>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</si>
  <si>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</si>
  <si>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</si>
  <si>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</si>
  <si>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</si>
  <si>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</si>
  <si>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</si>
  <si>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</si>
  <si>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</si>
  <si>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</si>
  <si>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</si>
  <si>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</si>
  <si>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</si>
  <si>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</si>
  <si>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</si>
  <si>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</si>
  <si>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</si>
  <si>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</si>
  <si>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</si>
  <si>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</si>
  <si>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</si>
  <si>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</si>
  <si>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</si>
  <si>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</si>
  <si>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</si>
  <si>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</si>
  <si>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</si>
  <si>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</si>
  <si>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</si>
  <si>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</si>
  <si>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</si>
  <si>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</si>
  <si>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</si>
  <si>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</si>
  <si>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</si>
  <si>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</si>
  <si>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</si>
  <si>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</si>
  <si>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</si>
  <si>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</si>
  <si>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</si>
  <si>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</si>
  <si>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</si>
  <si>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</si>
  <si>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</si>
  <si>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</si>
  <si>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</si>
  <si>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</si>
  <si>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</si>
  <si>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</si>
  <si>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</si>
  <si>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</si>
  <si>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</si>
  <si>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</si>
  <si>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</si>
  <si>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</si>
  <si>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</si>
  <si>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</si>
  <si>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</si>
  <si>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</si>
  <si>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</si>
  <si>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</si>
  <si>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</si>
  <si>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</si>
  <si>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</si>
  <si>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</si>
  <si>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</si>
  <si>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</si>
  <si>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</si>
  <si>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</si>
  <si>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</si>
  <si>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</si>
  <si>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</si>
  <si>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</si>
  <si>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</si>
  <si>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</si>
  <si>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</si>
  <si>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</si>
  <si>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</si>
  <si>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</si>
  <si>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</si>
  <si>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</si>
  <si>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</si>
  <si>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</si>
  <si>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</si>
  <si>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</si>
  <si>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</si>
  <si>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</si>
  <si>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</si>
  <si>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</si>
  <si>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</si>
  <si>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</si>
  <si>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</si>
  <si>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</si>
  <si>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</si>
  <si>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</si>
  <si>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</si>
  <si>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</si>
  <si>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</si>
  <si>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</si>
  <si>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</si>
  <si>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</si>
  <si>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</si>
  <si>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</si>
  <si>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</si>
  <si>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</si>
  <si>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</si>
  <si>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</si>
  <si>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</si>
  <si>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</si>
  <si>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</si>
  <si>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</si>
  <si>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</si>
  <si>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</si>
  <si>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</si>
  <si>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</si>
  <si>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</si>
  <si>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</si>
  <si>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</si>
  <si>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</si>
  <si>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</si>
  <si>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</si>
  <si>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</si>
  <si>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</si>
  <si>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</si>
  <si>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</si>
  <si>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</si>
  <si>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</si>
  <si>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</si>
  <si>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</si>
  <si>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</si>
  <si>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</si>
  <si>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</si>
  <si>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</si>
  <si>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</si>
  <si>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</si>
  <si>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</si>
  <si>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</si>
  <si>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</si>
  <si>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</si>
  <si>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</si>
  <si>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</si>
  <si>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</si>
  <si>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</si>
  <si>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</si>
  <si>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</si>
  <si>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</si>
  <si>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</si>
  <si>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</si>
  <si>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</si>
  <si>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</si>
  <si>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</si>
  <si>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</si>
  <si>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</si>
  <si>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</si>
  <si>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</si>
  <si>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</si>
  <si>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</si>
  <si>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</si>
  <si>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</si>
  <si>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</si>
  <si>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</si>
  <si>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</si>
  <si>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</si>
  <si>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</si>
  <si>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</si>
  <si>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</si>
  <si>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</si>
  <si>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</si>
  <si>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</si>
  <si>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</si>
  <si>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</si>
  <si>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</si>
  <si>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</si>
  <si>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</si>
  <si>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</si>
  <si>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</si>
  <si>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</si>
  <si>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</si>
  <si>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</si>
  <si>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</si>
  <si>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</si>
  <si>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</si>
  <si>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</si>
  <si>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</si>
  <si>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</si>
  <si>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</si>
  <si>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</si>
  <si>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</si>
  <si>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</si>
  <si>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</si>
  <si>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</si>
  <si>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</si>
  <si>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</si>
  <si>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</si>
  <si>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</si>
  <si>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</si>
  <si>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</si>
  <si>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</si>
  <si>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</si>
  <si>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</si>
  <si>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</si>
  <si>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</si>
  <si>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</si>
  <si>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</si>
  <si>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</si>
  <si>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</si>
  <si>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</si>
  <si>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</si>
  <si>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</si>
  <si>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</si>
  <si>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</si>
  <si>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</si>
  <si>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</si>
  <si>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</si>
  <si>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</si>
  <si>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</si>
  <si>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</si>
  <si>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</si>
  <si>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</si>
  <si>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</si>
  <si>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</si>
  <si>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</si>
  <si>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</si>
  <si>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</si>
  <si>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</si>
  <si>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</si>
  <si>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</si>
  <si>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</si>
  <si>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</si>
  <si>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</si>
  <si>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</si>
  <si>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</si>
  <si>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</si>
  <si>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</si>
  <si>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</si>
  <si>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</si>
  <si>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</si>
  <si>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</si>
  <si>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</si>
  <si>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</si>
  <si>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</si>
  <si>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</si>
  <si>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</si>
  <si>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</si>
  <si>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</si>
  <si>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</si>
  <si>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</si>
  <si>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</si>
  <si>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</si>
  <si>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</si>
  <si>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</si>
  <si>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</si>
  <si>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</si>
  <si>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</si>
  <si>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</si>
  <si>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</si>
  <si>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</si>
  <si>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</si>
  <si>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</si>
  <si>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</si>
  <si>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</si>
  <si>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</si>
  <si>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</si>
  <si>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</si>
  <si>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</si>
  <si>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</si>
  <si>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</si>
  <si>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</si>
  <si>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</si>
  <si>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</si>
  <si>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</si>
  <si>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</si>
  <si>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</si>
  <si>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</si>
  <si>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</si>
  <si>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</si>
  <si>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</si>
  <si>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</si>
  <si>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</si>
  <si>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</si>
  <si>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</si>
  <si>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</si>
  <si>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</si>
  <si>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</si>
  <si>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</si>
  <si>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</si>
  <si>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</si>
  <si>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</si>
  <si>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</si>
  <si>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</si>
  <si>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</si>
  <si>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</si>
  <si>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</si>
  <si>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</si>
  <si>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</si>
  <si>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</si>
  <si>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</si>
  <si>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</si>
  <si>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</si>
  <si>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</si>
  <si>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</si>
  <si>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</si>
  <si>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</si>
  <si>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</si>
  <si>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</si>
  <si>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</si>
  <si>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</si>
  <si>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</si>
  <si>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</si>
  <si>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</si>
  <si>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</si>
  <si>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</si>
  <si>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</si>
  <si>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</si>
  <si>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</si>
  <si>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</si>
  <si>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</si>
  <si>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</si>
  <si>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</si>
  <si>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</si>
  <si>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</si>
  <si>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</si>
  <si>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</si>
  <si>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</si>
  <si>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</si>
  <si>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</si>
  <si>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</si>
  <si>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</si>
  <si>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</si>
  <si>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</si>
  <si>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</si>
  <si>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</si>
  <si>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</si>
  <si>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</si>
  <si>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</si>
  <si>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</si>
  <si>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</si>
  <si>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</si>
  <si>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</si>
  <si>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</si>
  <si>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</si>
  <si>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</si>
  <si>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</si>
  <si>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</si>
  <si>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</si>
  <si>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</si>
  <si>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</si>
  <si>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</si>
  <si>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</si>
  <si>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</si>
  <si>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</si>
  <si>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</si>
  <si>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</si>
  <si>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</si>
  <si>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</si>
  <si>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</si>
  <si>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</si>
  <si>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</si>
  <si>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</si>
  <si>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</si>
  <si>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</si>
  <si>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</si>
  <si>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</si>
  <si>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</si>
  <si>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</si>
  <si>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</si>
  <si>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</si>
  <si>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</si>
  <si>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</si>
  <si>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</si>
  <si>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</si>
  <si>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</si>
  <si>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</si>
  <si>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</si>
  <si>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</si>
  <si>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</si>
  <si>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</si>
  <si>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</si>
  <si>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</si>
  <si>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</si>
  <si>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</si>
  <si>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</si>
  <si>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</si>
  <si>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</si>
  <si>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</si>
  <si>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</si>
  <si>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</si>
  <si>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</si>
  <si>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</si>
  <si>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</si>
  <si>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</si>
  <si>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</si>
  <si>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</si>
  <si>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</si>
  <si>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</si>
  <si>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</si>
  <si>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</si>
  <si>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</si>
  <si>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</si>
  <si>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</si>
  <si>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</si>
  <si>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</si>
  <si>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</si>
  <si>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</si>
  <si>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</si>
  <si>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</si>
  <si>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</si>
  <si>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</si>
  <si>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</si>
  <si>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</si>
  <si>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</si>
  <si>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</si>
  <si>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</si>
  <si>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</si>
  <si>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</si>
  <si>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</si>
  <si>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</si>
  <si>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</si>
  <si>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</si>
  <si>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</si>
  <si>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</si>
  <si>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</si>
  <si>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</si>
  <si>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</si>
  <si>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</si>
  <si>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</si>
  <si>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</si>
  <si>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</si>
  <si>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</si>
  <si>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</si>
  <si>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</si>
  <si>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</si>
  <si>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</si>
  <si>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</si>
  <si>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</si>
  <si>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</si>
  <si>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</si>
  <si>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</si>
  <si>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</si>
  <si>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</si>
  <si>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</si>
  <si>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</si>
  <si>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</si>
  <si>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</si>
  <si>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</si>
  <si>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</si>
  <si>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</si>
  <si>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</si>
  <si>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</si>
  <si>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</si>
  <si>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</si>
  <si>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</si>
  <si>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</si>
  <si>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</si>
  <si>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</si>
  <si>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</si>
  <si>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</si>
  <si>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</si>
  <si>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</si>
  <si>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</si>
  <si>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</si>
  <si>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</si>
  <si>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</si>
  <si>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</si>
  <si>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</si>
  <si>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</si>
  <si>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</si>
  <si>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</si>
  <si>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</si>
  <si>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</si>
  <si>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</si>
  <si>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</si>
  <si>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</si>
  <si>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</si>
  <si>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</si>
  <si>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</si>
  <si>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</si>
  <si>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</si>
  <si>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</si>
  <si>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</si>
  <si>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</si>
  <si>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</si>
  <si>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</si>
  <si>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</si>
  <si>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</si>
  <si>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</si>
  <si>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</si>
  <si>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</si>
  <si>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</si>
  <si>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</si>
  <si>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</si>
  <si>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</si>
  <si>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</si>
  <si>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</si>
  <si>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</si>
  <si>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</si>
  <si>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</si>
  <si>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</si>
  <si>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</si>
  <si>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</si>
  <si>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</si>
  <si>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</si>
  <si>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</si>
  <si>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</si>
  <si>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</si>
  <si>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</si>
  <si>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</si>
  <si>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</si>
  <si>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</si>
  <si>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</si>
  <si>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</si>
  <si>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</si>
  <si>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</si>
  <si>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</si>
  <si>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</si>
  <si>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</si>
  <si>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</si>
  <si>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</si>
  <si>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</si>
  <si>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</si>
  <si>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</si>
  <si>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</si>
  <si>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</si>
  <si>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</si>
  <si>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</si>
  <si>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</si>
  <si>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</si>
  <si>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</si>
  <si>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</si>
  <si>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</si>
  <si>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</si>
  <si>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</si>
  <si>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</si>
  <si>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</si>
  <si>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</si>
  <si>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</si>
  <si>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</si>
  <si>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</si>
  <si>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</si>
  <si>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</si>
  <si>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</si>
  <si>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</si>
  <si>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</si>
  <si>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</si>
  <si>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</si>
  <si>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</si>
  <si>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</si>
  <si>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</si>
  <si>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</si>
  <si>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</si>
  <si>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</si>
  <si>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</si>
  <si>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</si>
  <si>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</si>
  <si>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</si>
  <si>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</si>
  <si>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</si>
  <si>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</si>
  <si>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</si>
  <si>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</si>
  <si>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</si>
  <si>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</si>
  <si>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</si>
  <si>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</si>
  <si>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</si>
  <si>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</si>
  <si>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</si>
  <si>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</si>
  <si>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</si>
  <si>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</si>
  <si>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</si>
  <si>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</si>
  <si>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</si>
  <si>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</si>
  <si>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</si>
  <si>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</si>
  <si>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</si>
  <si>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</si>
  <si>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</si>
  <si>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</si>
  <si>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</si>
  <si>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</si>
  <si>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</si>
  <si>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</si>
  <si>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</si>
  <si>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</si>
  <si>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</si>
  <si>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</si>
  <si>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</si>
  <si>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</si>
  <si>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</si>
  <si>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</si>
  <si>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</si>
  <si>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</si>
  <si>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</si>
  <si>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</si>
  <si>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</si>
  <si>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</si>
  <si>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</si>
  <si>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</si>
  <si>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</si>
  <si>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</si>
  <si>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</si>
  <si>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</si>
  <si>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</si>
  <si>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</si>
  <si>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</si>
  <si>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</si>
  <si>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</si>
  <si>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</si>
  <si>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</si>
  <si>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</si>
  <si>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</si>
  <si>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</si>
  <si>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</si>
  <si>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</si>
  <si>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</si>
  <si>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</si>
  <si>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</si>
  <si>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</si>
  <si>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</si>
  <si>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</si>
  <si>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</si>
  <si>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</si>
  <si>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</si>
  <si>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</si>
  <si>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</si>
  <si>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</si>
  <si>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</si>
  <si>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</si>
  <si>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</si>
  <si>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</si>
  <si>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</si>
  <si>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</si>
  <si>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</si>
  <si>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</si>
  <si>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</si>
  <si>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</si>
  <si>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</si>
  <si>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</si>
  <si>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</si>
  <si>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</si>
  <si>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</si>
  <si>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</si>
  <si>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</si>
  <si>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</si>
  <si>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</si>
  <si>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</si>
  <si>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</si>
  <si>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</si>
  <si>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</si>
  <si>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</si>
  <si>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</si>
  <si>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</si>
  <si>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</si>
  <si>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</si>
  <si>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</si>
  <si>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</si>
  <si>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</si>
  <si>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</si>
  <si>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</si>
  <si>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</si>
  <si>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</si>
  <si>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</si>
  <si>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</si>
  <si>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</si>
  <si>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</si>
  <si>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</si>
  <si>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</si>
  <si>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</si>
  <si>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</si>
  <si>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</si>
  <si>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</si>
  <si>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</si>
  <si>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</si>
  <si>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</si>
  <si>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</si>
  <si>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</si>
  <si>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</si>
  <si>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</si>
  <si>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</si>
  <si>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</si>
  <si>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</si>
  <si>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</si>
  <si>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</si>
  <si>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</si>
  <si>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</si>
  <si>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</si>
  <si>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</si>
  <si>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</si>
  <si>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</si>
  <si>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</si>
  <si>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</si>
  <si>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</si>
  <si>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</si>
  <si>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</si>
  <si>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</si>
  <si>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</si>
  <si>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</si>
  <si>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</si>
  <si>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</si>
  <si>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</si>
  <si>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</si>
  <si>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</si>
  <si>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</si>
  <si>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</si>
  <si>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</si>
  <si>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</si>
  <si>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</si>
  <si>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</si>
  <si>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</si>
  <si>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</si>
  <si>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</si>
  <si>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</si>
  <si>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</si>
  <si>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</si>
  <si>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</si>
  <si>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</si>
  <si>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</si>
  <si>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</si>
  <si>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</si>
  <si>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</si>
  <si>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</si>
  <si>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</si>
  <si>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</si>
  <si>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</si>
  <si>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</si>
  <si>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</si>
  <si>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</si>
  <si>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</si>
  <si>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</si>
  <si>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</si>
  <si>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</si>
  <si>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</si>
  <si>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</si>
  <si>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</si>
  <si>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</si>
  <si>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</si>
  <si>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</si>
  <si>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</si>
  <si>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</si>
  <si>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</si>
  <si>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</si>
  <si>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</si>
  <si>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</si>
  <si>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</si>
  <si>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</si>
  <si>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</si>
  <si>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</si>
  <si>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</si>
  <si>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</si>
  <si>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</si>
  <si>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</si>
  <si>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</si>
  <si>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</si>
  <si>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</si>
  <si>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</si>
  <si>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</si>
  <si>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</si>
  <si>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</si>
  <si>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</si>
  <si>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</si>
  <si>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</si>
  <si>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</si>
  <si>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</si>
  <si>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</si>
  <si>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</si>
  <si>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</si>
  <si>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</si>
  <si>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</si>
  <si>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</si>
  <si>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</si>
  <si>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</si>
  <si>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</si>
  <si>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</si>
  <si>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</si>
  <si>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</si>
  <si>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</si>
  <si>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</si>
  <si>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</si>
  <si>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</si>
  <si>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</si>
  <si>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</si>
  <si>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</si>
  <si>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</si>
  <si>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</si>
  <si>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</si>
  <si>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</si>
  <si>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</si>
  <si>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</si>
  <si>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</si>
  <si>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</si>
  <si>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</si>
  <si>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</si>
  <si>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</si>
  <si>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</si>
  <si>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</si>
  <si>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</si>
  <si>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</si>
  <si>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</si>
  <si>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</si>
  <si>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</si>
  <si>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</si>
  <si>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</si>
  <si>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</si>
  <si>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</si>
  <si>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</si>
  <si>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</si>
  <si>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</si>
  <si>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</si>
  <si>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</si>
  <si>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</si>
  <si>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</si>
  <si>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</si>
  <si>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</si>
  <si>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</si>
  <si>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</si>
  <si>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</si>
  <si>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</si>
  <si>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</si>
  <si>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</si>
  <si>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</si>
  <si>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</si>
  <si>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</si>
  <si>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</si>
  <si>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</si>
  <si>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</si>
  <si>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</si>
  <si>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</si>
  <si>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</si>
  <si>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</si>
  <si>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</si>
  <si>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</si>
  <si>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</si>
  <si>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</si>
  <si>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</si>
  <si>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</si>
  <si>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</si>
  <si>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</si>
  <si>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</si>
  <si>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</si>
  <si>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</si>
  <si>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</si>
  <si>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</si>
  <si>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</si>
  <si>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</si>
  <si>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</si>
  <si>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</si>
  <si>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</si>
  <si>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</si>
  <si>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</si>
  <si>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</si>
  <si>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</si>
  <si>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</si>
  <si>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</si>
  <si>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</si>
  <si>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</si>
  <si>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</si>
  <si>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</si>
  <si>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</si>
  <si>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</si>
  <si>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</si>
  <si>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</si>
  <si>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</si>
  <si>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</si>
  <si>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</si>
  <si>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</si>
  <si>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</si>
  <si>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</si>
  <si>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</si>
  <si>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</si>
  <si>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</si>
  <si>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</si>
  <si>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</si>
  <si>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</si>
  <si>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</si>
  <si>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</si>
  <si>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</si>
  <si>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</si>
  <si>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</si>
  <si>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</si>
  <si>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</si>
  <si>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</si>
  <si>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</si>
  <si>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</si>
  <si>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</si>
  <si>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</si>
  <si>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</si>
  <si>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</si>
  <si>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</si>
  <si>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</si>
  <si>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</si>
  <si>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</si>
  <si>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</si>
  <si>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</si>
  <si>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</si>
  <si>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</si>
  <si>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</si>
  <si>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</si>
  <si>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</si>
  <si>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</si>
  <si>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</si>
  <si>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</si>
  <si>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</si>
  <si>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</si>
  <si>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</si>
  <si>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</si>
  <si>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</si>
  <si>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</si>
  <si>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</si>
  <si>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</si>
  <si>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</si>
  <si>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</si>
  <si>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</si>
  <si>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</si>
  <si>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</si>
  <si>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</si>
  <si>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</si>
  <si>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</si>
  <si>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</si>
  <si>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</si>
  <si>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</si>
  <si>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</si>
  <si>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</si>
  <si>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</si>
  <si>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</si>
  <si>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</si>
  <si>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</si>
  <si>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</si>
  <si>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</si>
  <si>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</si>
  <si>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</si>
  <si>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</si>
  <si>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</si>
  <si>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</si>
  <si>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</si>
  <si>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</si>
  <si>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</si>
  <si>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</si>
  <si>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</si>
  <si>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</si>
  <si>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</si>
  <si>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</si>
  <si>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</si>
  <si>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</si>
  <si>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</si>
  <si>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</si>
  <si>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</si>
  <si>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</si>
  <si>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</si>
  <si>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</si>
  <si>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</si>
  <si>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</si>
  <si>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</si>
  <si>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</si>
  <si>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</si>
  <si>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</si>
  <si>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</si>
  <si>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</si>
  <si>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</si>
  <si>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</si>
  <si>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</si>
  <si>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</si>
  <si>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</si>
  <si>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</si>
  <si>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</si>
  <si>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</si>
  <si>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</si>
  <si>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</si>
  <si>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</si>
  <si>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</si>
  <si>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</si>
  <si>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</si>
  <si>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</si>
  <si>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</si>
  <si>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</si>
  <si>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</si>
  <si>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</si>
  <si>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</si>
  <si>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</si>
  <si>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</si>
  <si>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</si>
  <si>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</si>
  <si>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</si>
  <si>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</si>
  <si>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</si>
  <si>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</si>
  <si>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</si>
  <si>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</si>
  <si>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</si>
  <si>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</si>
  <si>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</si>
  <si>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</si>
  <si>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</si>
  <si>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</si>
  <si>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</si>
  <si>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</si>
  <si>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</si>
  <si>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</si>
  <si>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</si>
  <si>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</si>
  <si>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</si>
  <si>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</si>
  <si>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</si>
  <si>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</si>
  <si>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</si>
  <si>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</si>
  <si>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</si>
  <si>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</si>
  <si>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</si>
  <si>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</si>
  <si>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</si>
  <si>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</si>
  <si>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</si>
  <si>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</si>
  <si>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</si>
  <si>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</si>
  <si>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</si>
  <si>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</si>
  <si>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</si>
  <si>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</si>
  <si>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</si>
  <si>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</si>
  <si>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</si>
  <si>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</si>
  <si>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</si>
  <si>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</si>
  <si>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</si>
  <si>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</si>
  <si>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</si>
  <si>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</si>
  <si>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</si>
  <si>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</si>
  <si>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</si>
  <si>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</si>
  <si>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</si>
  <si>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</si>
  <si>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</si>
  <si>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</si>
  <si>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</si>
  <si>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</si>
  <si>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</si>
  <si>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</si>
  <si>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</si>
  <si>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</si>
  <si>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</si>
  <si>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</si>
  <si>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</si>
  <si>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</si>
  <si>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</si>
  <si>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</si>
  <si>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</si>
  <si>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</si>
  <si>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</si>
  <si>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</si>
  <si>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</si>
  <si>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</si>
  <si>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</si>
  <si>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</si>
  <si>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</si>
  <si>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</si>
  <si>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</si>
  <si>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</si>
  <si>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</si>
  <si>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</si>
  <si>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</si>
  <si>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</si>
  <si>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</si>
  <si>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</si>
  <si>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</si>
  <si>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</si>
  <si>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</si>
  <si>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</si>
  <si>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</si>
  <si>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</si>
  <si>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</si>
  <si>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</si>
  <si>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</si>
  <si>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</si>
  <si>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</si>
  <si>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</si>
  <si>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</si>
  <si>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</si>
  <si>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</si>
  <si>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</si>
  <si>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</si>
  <si>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</si>
  <si>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</si>
  <si>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</si>
  <si>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</si>
  <si>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</si>
  <si>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</si>
  <si>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</si>
  <si>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</si>
  <si>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</si>
  <si>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</si>
  <si>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</si>
  <si>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</si>
  <si>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</si>
  <si>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</si>
  <si>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</si>
  <si>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</si>
  <si>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</si>
  <si>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</si>
  <si>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</si>
  <si>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</si>
  <si>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</si>
  <si>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</si>
  <si>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</si>
  <si>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</si>
  <si>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</si>
  <si>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</si>
  <si>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</si>
  <si>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</si>
  <si>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</si>
  <si>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</si>
  <si>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</si>
  <si>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</si>
  <si>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</si>
  <si>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</si>
  <si>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</si>
  <si>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</si>
  <si>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</si>
  <si>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</si>
  <si>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</si>
  <si>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</si>
  <si>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</si>
  <si>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</si>
  <si>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</si>
  <si>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</si>
  <si>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</si>
  <si>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</si>
  <si>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</si>
  <si>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</si>
  <si>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</si>
  <si>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</si>
  <si>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</si>
  <si>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</si>
  <si>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</si>
  <si>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</si>
  <si>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</si>
  <si>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</si>
  <si>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</si>
  <si>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</si>
  <si>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</si>
  <si>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</si>
  <si>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</si>
  <si>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</si>
  <si>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</si>
  <si>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</si>
  <si>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</si>
  <si>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</si>
  <si>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</si>
  <si>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</si>
  <si>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</si>
  <si>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</si>
  <si>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</si>
  <si>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</si>
  <si>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</si>
  <si>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</si>
  <si>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</si>
  <si>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</si>
  <si>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</si>
  <si>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</si>
  <si>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</si>
  <si>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</si>
  <si>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</si>
  <si>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</si>
  <si>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</si>
  <si>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</si>
  <si>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</si>
  <si>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</si>
  <si>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</si>
  <si>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</si>
  <si>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</si>
  <si>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</si>
  <si>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</si>
  <si>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</si>
  <si>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</si>
  <si>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</si>
  <si>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</si>
  <si>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</si>
  <si>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</si>
  <si>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</si>
  <si>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</si>
  <si>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</si>
  <si>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</si>
  <si>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</si>
  <si>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</si>
  <si>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</si>
  <si>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</si>
  <si>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</si>
  <si>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</si>
  <si>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</si>
  <si>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</si>
  <si>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</si>
  <si>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</si>
  <si>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</si>
  <si>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</si>
  <si>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</si>
  <si>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</si>
  <si>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</si>
  <si>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</si>
  <si>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</si>
  <si>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</si>
  <si>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</si>
  <si>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</si>
  <si>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</si>
  <si>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</si>
  <si>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</si>
  <si>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</si>
  <si>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</si>
  <si>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</si>
  <si>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</si>
  <si>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</si>
  <si>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</si>
  <si>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</si>
  <si>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</si>
  <si>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</si>
  <si>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</si>
  <si>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</si>
  <si>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</si>
  <si>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</si>
  <si>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</si>
  <si>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</si>
  <si>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</si>
  <si>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</si>
  <si>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</si>
  <si>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</si>
  <si>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</si>
  <si>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</si>
  <si>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</si>
  <si>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</si>
  <si>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</si>
  <si>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</si>
  <si>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</si>
  <si>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</si>
  <si>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</si>
  <si>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</si>
  <si>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</si>
  <si>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</si>
  <si>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</si>
  <si>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</si>
  <si>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</si>
  <si>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</si>
  <si>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</si>
  <si>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</si>
  <si>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</si>
  <si>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</si>
  <si>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</si>
  <si>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</si>
  <si>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</si>
  <si>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</si>
  <si>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</si>
  <si>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</si>
  <si>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</si>
  <si>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</si>
  <si>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</si>
  <si>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</si>
  <si>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</si>
  <si>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</si>
  <si>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</si>
  <si>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</si>
  <si>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</si>
  <si>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</si>
  <si>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</si>
  <si>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</si>
  <si>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</si>
  <si>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</si>
  <si>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</si>
  <si>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</si>
  <si>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</si>
  <si>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</si>
  <si>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</si>
  <si>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</si>
  <si>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</si>
  <si>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</si>
  <si>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</si>
  <si>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</si>
  <si>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</si>
  <si>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</si>
  <si>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</si>
  <si>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</si>
  <si>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</si>
  <si>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</si>
  <si>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</si>
  <si>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</si>
  <si>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</si>
  <si>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</si>
  <si>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</si>
  <si>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</si>
  <si>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</si>
  <si>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</si>
  <si>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</si>
  <si>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</si>
  <si>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</si>
  <si>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</si>
  <si>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</si>
  <si>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</si>
  <si>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</si>
  <si>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</si>
  <si>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</si>
  <si>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</si>
  <si>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</si>
  <si>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</si>
  <si>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</si>
  <si>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</si>
  <si>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</si>
  <si>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</si>
  <si>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</si>
  <si>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</si>
  <si>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</si>
  <si>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</si>
  <si>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</si>
  <si>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</si>
  <si>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</si>
  <si>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</si>
  <si>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</si>
  <si>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</si>
  <si>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</si>
  <si>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</si>
  <si>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</si>
  <si>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</si>
  <si>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</si>
  <si>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</si>
  <si>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</si>
  <si>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</si>
  <si>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</si>
  <si>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</si>
  <si>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</si>
  <si>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</si>
  <si>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</si>
  <si>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</si>
  <si>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</si>
  <si>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</si>
  <si>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</si>
  <si>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</si>
  <si>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</si>
  <si>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</si>
  <si>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</si>
  <si>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</si>
  <si>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</si>
  <si>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</si>
  <si>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</si>
  <si>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</si>
  <si>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</si>
  <si>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</si>
  <si>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</si>
  <si>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</si>
  <si>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</si>
  <si>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</si>
  <si>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</si>
  <si>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</si>
  <si>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</si>
  <si>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</si>
  <si>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</si>
  <si>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</si>
  <si>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</si>
  <si>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</si>
  <si>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</si>
  <si>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</si>
  <si>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</si>
  <si>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</si>
  <si>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</si>
  <si>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</si>
  <si>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</si>
  <si>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</si>
  <si>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</si>
  <si>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</si>
  <si>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</si>
  <si>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</si>
  <si>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</si>
  <si>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</si>
  <si>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</si>
  <si>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</si>
  <si>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</si>
  <si>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</si>
  <si>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</si>
  <si>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</si>
  <si>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</si>
  <si>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</si>
  <si>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</si>
  <si>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</si>
  <si>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</si>
  <si>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</si>
  <si>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</si>
  <si>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</si>
  <si>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</si>
  <si>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</si>
  <si>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</si>
  <si>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</si>
  <si>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</si>
  <si>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</si>
  <si>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</si>
  <si>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</si>
  <si>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</si>
  <si>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</si>
  <si>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</si>
  <si>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</si>
  <si>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</si>
  <si>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</si>
  <si>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</si>
  <si>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</si>
  <si>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</si>
  <si>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</si>
  <si>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</si>
  <si>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</si>
  <si>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</si>
  <si>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</si>
  <si>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</si>
  <si>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</si>
  <si>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</si>
  <si>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</si>
  <si>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</si>
  <si>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</si>
  <si>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</si>
  <si>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</si>
  <si>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</si>
  <si>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</si>
  <si>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</si>
  <si>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</si>
  <si>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</si>
  <si>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</si>
  <si>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</si>
  <si>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</si>
  <si>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</si>
  <si>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</si>
  <si>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</si>
  <si>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</si>
  <si>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</si>
  <si>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</si>
  <si>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</si>
  <si>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</si>
  <si>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</si>
  <si>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</si>
  <si>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</si>
  <si>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</si>
  <si>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</si>
  <si>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</si>
  <si>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</si>
  <si>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</si>
  <si>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</si>
  <si>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</si>
  <si>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</si>
  <si>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</si>
  <si>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</si>
  <si>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</si>
  <si>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</si>
  <si>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</si>
  <si>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</si>
  <si>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</si>
  <si>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</si>
  <si>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</si>
  <si>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</si>
  <si>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</si>
  <si>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</si>
  <si>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</si>
  <si>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</si>
  <si>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</si>
  <si>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</si>
  <si>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</si>
  <si>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</si>
  <si>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</si>
  <si>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</si>
  <si>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</si>
  <si>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</si>
  <si>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</si>
  <si>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</si>
  <si>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</si>
  <si>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</si>
  <si>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</si>
  <si>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</si>
  <si>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</si>
  <si>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</si>
  <si>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</si>
  <si>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</si>
  <si>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</si>
  <si>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</si>
  <si>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</si>
  <si>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</si>
  <si>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</si>
  <si>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</si>
  <si>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</si>
  <si>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</si>
  <si>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</si>
  <si>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</si>
  <si>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</si>
  <si>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</si>
  <si>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</si>
  <si>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</si>
  <si>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</si>
  <si>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</si>
  <si>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</si>
  <si>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</si>
  <si>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</si>
  <si>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</si>
  <si>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</si>
  <si>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</si>
  <si>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</si>
  <si>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</si>
  <si>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</si>
  <si>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</si>
  <si>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</si>
  <si>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</si>
  <si>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</si>
  <si>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</si>
  <si>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</si>
  <si>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</si>
  <si>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</si>
  <si>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</si>
  <si>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</si>
  <si>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</si>
  <si>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</si>
  <si>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</si>
  <si>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</si>
  <si>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</si>
  <si>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</si>
  <si>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</si>
  <si>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</si>
  <si>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</si>
  <si>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</si>
  <si>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</si>
  <si>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</si>
  <si>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</si>
  <si>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</si>
  <si>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</si>
  <si>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</si>
  <si>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</si>
  <si>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</si>
  <si>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</si>
  <si>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</si>
  <si>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</si>
  <si>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</si>
  <si>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</si>
  <si>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</si>
  <si>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</si>
  <si>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</si>
  <si>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</si>
  <si>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</si>
  <si>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</si>
  <si>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</si>
  <si>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</si>
  <si>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</si>
  <si>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</si>
  <si>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</si>
  <si>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</si>
  <si>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</si>
  <si>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</si>
  <si>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</si>
  <si>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</si>
  <si>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</si>
  <si>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</si>
  <si>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</si>
  <si>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</si>
  <si>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</si>
  <si>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</si>
  <si>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</si>
  <si>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</si>
  <si>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</si>
  <si>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</si>
  <si>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</si>
  <si>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</si>
  <si>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</si>
  <si>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</si>
  <si>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</si>
  <si>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</si>
  <si>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</si>
  <si>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</si>
  <si>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</si>
  <si>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</si>
  <si>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</si>
  <si>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</si>
  <si>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</si>
  <si>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</si>
  <si>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</si>
  <si>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</si>
  <si>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</si>
  <si>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</si>
  <si>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</si>
  <si>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</si>
  <si>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</si>
  <si>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</si>
  <si>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</si>
  <si>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</si>
  <si>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</si>
  <si>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</si>
  <si>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</si>
  <si>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</si>
  <si>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</si>
  <si>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</si>
  <si>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</si>
  <si>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</si>
  <si>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</si>
  <si>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</si>
  <si>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</si>
  <si>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</si>
  <si>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</si>
  <si>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</si>
  <si>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</si>
  <si>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</si>
  <si>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</si>
  <si>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</si>
  <si>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</si>
  <si>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</si>
  <si>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</si>
  <si>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</si>
  <si>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</si>
  <si>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</si>
  <si>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</si>
  <si>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</si>
  <si>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</si>
  <si>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</si>
  <si>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</si>
  <si>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</si>
  <si>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</si>
  <si>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</si>
  <si>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</si>
  <si>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</si>
  <si>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</si>
  <si>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</si>
  <si>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</si>
  <si>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</si>
  <si>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</si>
  <si>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</si>
  <si>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</si>
  <si>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</si>
  <si>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</si>
  <si>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</si>
  <si>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</si>
  <si>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</si>
  <si>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</si>
  <si>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</si>
  <si>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</si>
  <si>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</si>
  <si>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</si>
  <si>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</si>
  <si>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</si>
  <si>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</si>
  <si>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</si>
  <si>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</si>
  <si>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</si>
  <si>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</si>
  <si>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</si>
  <si>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</si>
  <si>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</si>
  <si>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</si>
  <si>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</si>
  <si>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</si>
  <si>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</si>
  <si>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</si>
  <si>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</si>
  <si>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</si>
  <si>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</si>
  <si>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</si>
  <si>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</si>
  <si>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</si>
  <si>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</si>
  <si>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</si>
  <si>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</si>
  <si>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</si>
  <si>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</si>
  <si>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</si>
  <si>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</si>
  <si>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</si>
  <si>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</si>
  <si>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</si>
  <si>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</si>
  <si>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</si>
  <si>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</si>
  <si>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</si>
  <si>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</si>
  <si>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</si>
  <si>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</si>
  <si>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</si>
  <si>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</si>
  <si>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</si>
  <si>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</si>
  <si>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</si>
  <si>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</si>
  <si>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</si>
  <si>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</si>
  <si>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</si>
  <si>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</si>
  <si>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</si>
  <si>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</si>
  <si>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</si>
  <si>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</si>
  <si>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</si>
  <si>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</si>
  <si>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</si>
  <si>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</si>
  <si>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</si>
  <si>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</si>
  <si>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</si>
  <si>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</si>
  <si>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</si>
  <si>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</si>
  <si>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</si>
  <si>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</si>
  <si>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</si>
  <si>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</si>
  <si>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</si>
  <si>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</si>
  <si>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</si>
  <si>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</si>
  <si>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</si>
  <si>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</si>
  <si>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</si>
  <si>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</si>
  <si>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</si>
  <si>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</si>
  <si>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</si>
  <si>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</si>
  <si>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</si>
  <si>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</si>
  <si>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</si>
  <si>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</si>
  <si>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</si>
  <si>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</si>
  <si>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</si>
  <si>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</si>
  <si>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</si>
  <si>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</si>
  <si>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</si>
  <si>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</si>
  <si>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</si>
  <si>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</si>
  <si>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</si>
  <si>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</si>
  <si>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</si>
  <si>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</si>
  <si>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</si>
  <si>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</si>
  <si>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</si>
  <si>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</si>
  <si>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</si>
  <si>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</si>
  <si>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</si>
  <si>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</si>
  <si>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</si>
  <si>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</si>
  <si>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</si>
  <si>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</si>
  <si>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</si>
  <si>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</si>
  <si>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</si>
  <si>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</si>
  <si>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</si>
  <si>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</si>
  <si>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</si>
  <si>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</si>
  <si>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</si>
  <si>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</si>
  <si>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</si>
  <si>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</si>
  <si>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</si>
  <si>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</si>
  <si>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</si>
  <si>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</si>
  <si>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</si>
  <si>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</si>
  <si>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</si>
  <si>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</si>
  <si>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</si>
  <si>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</si>
  <si>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</si>
  <si>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</si>
  <si>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</si>
  <si>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</si>
  <si>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</si>
  <si>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</si>
  <si>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</si>
  <si>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</si>
  <si>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</si>
  <si>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</si>
  <si>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</si>
  <si>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</si>
  <si>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</si>
  <si>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</si>
  <si>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</si>
  <si>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</si>
  <si>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</si>
  <si>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</si>
  <si>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</si>
  <si>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</si>
  <si>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</si>
  <si>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</si>
  <si>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</si>
  <si>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</si>
  <si>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</si>
  <si>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</si>
  <si>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</si>
  <si>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</si>
  <si>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</si>
  <si>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</si>
  <si>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</si>
  <si>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</si>
  <si>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</si>
  <si>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</si>
  <si>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</si>
  <si>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</si>
  <si>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</si>
  <si>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</si>
  <si>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</si>
  <si>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</si>
  <si>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</si>
  <si>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</si>
  <si>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</si>
  <si>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</si>
  <si>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</si>
  <si>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</si>
  <si>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</si>
  <si>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</si>
  <si>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</si>
  <si>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</si>
  <si>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</si>
  <si>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</si>
  <si>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</si>
  <si>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</si>
  <si>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</si>
  <si>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</si>
  <si>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</si>
  <si>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</si>
  <si>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</si>
  <si>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</si>
  <si>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</si>
  <si>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</si>
  <si>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</si>
  <si>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</si>
  <si>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</si>
  <si>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</si>
  <si>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</si>
  <si>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</si>
  <si>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</si>
  <si>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</si>
  <si>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</si>
  <si>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</si>
  <si>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</si>
  <si>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</si>
  <si>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</si>
  <si>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</si>
  <si>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</si>
  <si>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</si>
  <si>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</si>
  <si>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</si>
  <si>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</si>
  <si>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</si>
  <si>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</si>
  <si>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</si>
  <si>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</si>
  <si>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</si>
  <si>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</si>
  <si>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</si>
  <si>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</si>
  <si>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</si>
  <si>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</si>
  <si>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</si>
  <si>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</si>
  <si>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</si>
  <si>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</si>
  <si>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</si>
  <si>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</si>
  <si>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</si>
  <si>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</si>
  <si>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</si>
  <si>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</si>
  <si>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</si>
  <si>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</si>
  <si>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</si>
  <si>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</si>
  <si>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</si>
  <si>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</si>
  <si>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</si>
  <si>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</si>
  <si>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</si>
  <si>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</si>
  <si>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</si>
  <si>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</si>
  <si>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</si>
  <si>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</si>
  <si>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</si>
  <si>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</si>
  <si>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</si>
  <si>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</si>
  <si>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</si>
  <si>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</si>
  <si>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</si>
  <si>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</si>
  <si>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</si>
  <si>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</si>
  <si>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</si>
  <si>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</si>
  <si>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</si>
  <si>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</si>
  <si>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</si>
  <si>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</si>
  <si>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</si>
  <si>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</si>
  <si>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</si>
  <si>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</si>
  <si>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</si>
  <si>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</si>
  <si>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</si>
  <si>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</si>
  <si>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</si>
  <si>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</si>
  <si>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</si>
  <si>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</si>
  <si>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</si>
  <si>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</si>
  <si>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</si>
  <si>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</si>
  <si>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</si>
  <si>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</si>
  <si>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</si>
  <si>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</si>
  <si>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</si>
  <si>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</si>
  <si>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</si>
  <si>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</si>
  <si>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</si>
  <si>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</si>
  <si>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</si>
  <si>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</si>
  <si>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</si>
  <si>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</si>
  <si>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</si>
  <si>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</si>
  <si>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</si>
  <si>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</si>
  <si>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</si>
  <si>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</si>
  <si>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</si>
  <si>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</si>
  <si>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</si>
  <si>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</si>
  <si>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</si>
  <si>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</si>
  <si>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</si>
  <si>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</si>
  <si>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</si>
  <si>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</si>
  <si>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</si>
  <si>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</si>
  <si>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</si>
  <si>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</si>
  <si>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</si>
  <si>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</si>
  <si>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</si>
  <si>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</si>
  <si>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</si>
  <si>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</si>
  <si>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</si>
  <si>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</si>
  <si>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</si>
  <si>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</si>
  <si>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</si>
  <si>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</si>
  <si>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</si>
  <si>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</si>
  <si>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</si>
  <si>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</si>
  <si>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</si>
  <si>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</si>
  <si>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</si>
  <si>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</si>
  <si>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</si>
  <si>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</si>
  <si>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</si>
  <si>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</si>
  <si>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</si>
  <si>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</si>
  <si>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</si>
  <si>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</si>
  <si>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</si>
  <si>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</si>
  <si>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</si>
  <si>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</si>
  <si>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</si>
  <si>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</si>
  <si>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</si>
  <si>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</si>
  <si>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</si>
  <si>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</si>
  <si>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</si>
  <si>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</si>
  <si>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</si>
  <si>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</si>
  <si>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</si>
  <si>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</si>
  <si>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</si>
  <si>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</si>
  <si>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</si>
  <si>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</si>
  <si>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</si>
  <si>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</si>
  <si>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</si>
  <si>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</si>
  <si>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</si>
  <si>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</si>
  <si>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</si>
  <si>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</si>
  <si>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</si>
  <si>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</si>
  <si>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</si>
  <si>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</si>
  <si>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</si>
  <si>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</si>
  <si>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</si>
  <si>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</si>
  <si>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</si>
  <si>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</si>
  <si>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</si>
  <si>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</si>
  <si>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</si>
  <si>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</si>
  <si>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</si>
  <si>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</si>
  <si>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</si>
  <si>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</si>
  <si>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</si>
  <si>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</si>
  <si>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</si>
  <si>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</si>
  <si>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</si>
  <si>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</si>
  <si>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</si>
  <si>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</si>
  <si>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</si>
  <si>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</si>
  <si>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</si>
  <si>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</si>
  <si>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</si>
  <si>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</si>
  <si>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</si>
  <si>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</si>
  <si>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</si>
  <si>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</si>
  <si>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</si>
  <si>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</si>
  <si>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</si>
  <si>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</si>
  <si>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</si>
  <si>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</si>
  <si>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</si>
  <si>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</si>
  <si>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</si>
  <si>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</si>
  <si>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</si>
  <si>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</si>
  <si>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</si>
  <si>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</si>
  <si>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</si>
  <si>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</si>
  <si>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</si>
  <si>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</si>
  <si>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</si>
  <si>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</si>
  <si>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</si>
  <si>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</si>
  <si>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</si>
  <si>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</si>
  <si>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</si>
  <si>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</si>
  <si>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</si>
  <si>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</si>
  <si>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</si>
  <si>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</si>
  <si>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</si>
  <si>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</si>
  <si>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</si>
  <si>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</si>
  <si>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</si>
  <si>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</si>
  <si>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</si>
  <si>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</si>
  <si>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</si>
  <si>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</si>
  <si>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</si>
  <si>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</si>
  <si>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</si>
  <si>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</si>
  <si>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</si>
  <si>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</si>
  <si>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</si>
  <si>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</si>
  <si>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</si>
  <si>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</si>
  <si>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</si>
  <si>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</si>
  <si>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</si>
  <si>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</si>
  <si>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</si>
  <si>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</si>
  <si>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</si>
  <si>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</si>
  <si>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</si>
  <si>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</si>
  <si>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</si>
  <si>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</si>
  <si>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</si>
  <si>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</si>
  <si>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</si>
  <si>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</si>
  <si>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</si>
  <si>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</si>
  <si>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</si>
  <si>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</si>
  <si>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</si>
  <si>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</si>
  <si>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</si>
  <si>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</si>
  <si>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</si>
  <si>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</si>
  <si>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</si>
  <si>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</si>
  <si>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</si>
  <si>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</si>
  <si>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</si>
  <si>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</si>
  <si>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</si>
  <si>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</si>
  <si>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</si>
  <si>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</si>
  <si>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</si>
  <si>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</si>
  <si>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</si>
  <si>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</si>
  <si>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</si>
  <si>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</si>
  <si>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</si>
  <si>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</si>
  <si>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</si>
  <si>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</si>
  <si>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</si>
  <si>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</si>
  <si>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</si>
  <si>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</si>
  <si>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</si>
  <si>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</si>
  <si>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</si>
  <si>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</si>
  <si>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</si>
  <si>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</si>
  <si>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</si>
  <si>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</si>
  <si>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</si>
  <si>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</si>
  <si>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</si>
  <si>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</si>
  <si>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</si>
  <si>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</si>
  <si>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</si>
  <si>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</si>
  <si>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</si>
  <si>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</si>
  <si>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</si>
  <si>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</si>
  <si>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</si>
  <si>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</si>
  <si>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</si>
  <si>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</si>
  <si>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</si>
  <si>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</si>
  <si>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</si>
  <si>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</si>
  <si>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</si>
  <si>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</si>
  <si>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</si>
  <si>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</si>
  <si>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</si>
  <si>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</si>
  <si>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</si>
  <si>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</si>
  <si>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</si>
  <si>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</si>
  <si>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</si>
  <si>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</si>
  <si>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</si>
  <si>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</si>
  <si>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</si>
  <si>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</si>
  <si>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</si>
  <si>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</si>
  <si>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</si>
  <si>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</si>
  <si>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</si>
  <si>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</si>
  <si>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</si>
  <si>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</si>
  <si>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</si>
  <si>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</si>
  <si>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</si>
  <si>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</si>
  <si>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</si>
  <si>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</si>
  <si>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</si>
  <si>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</si>
  <si>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</si>
  <si>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</si>
  <si>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</si>
  <si>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</si>
  <si>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</si>
  <si>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</si>
  <si>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</si>
  <si>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</si>
  <si>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</si>
  <si>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</si>
  <si>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</si>
  <si>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</si>
  <si>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</si>
  <si>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</si>
  <si>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</si>
  <si>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</si>
  <si>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</si>
  <si>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</si>
  <si>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</si>
  <si>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</si>
  <si>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</si>
  <si>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</si>
  <si>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</si>
  <si>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</si>
  <si>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</si>
  <si>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</si>
  <si>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</si>
  <si>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</si>
  <si>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</si>
  <si>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</si>
  <si>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</si>
  <si>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</si>
  <si>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</si>
  <si>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</si>
  <si>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</si>
  <si>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</si>
  <si>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</si>
  <si>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</si>
  <si>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</si>
  <si>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</si>
  <si>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</si>
  <si>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</si>
  <si>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</si>
  <si>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</si>
  <si>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</si>
  <si>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</si>
  <si>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</si>
  <si>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</si>
  <si>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</si>
  <si>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</si>
  <si>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</si>
  <si>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</si>
  <si>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</si>
  <si>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</si>
  <si>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</si>
  <si>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</si>
  <si>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</si>
  <si>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</si>
  <si>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</si>
  <si>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</si>
  <si>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</si>
  <si>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</si>
  <si>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</si>
  <si>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</si>
  <si>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</si>
  <si>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</si>
  <si>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</si>
  <si>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</si>
  <si>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</si>
  <si>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</si>
  <si>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</si>
  <si>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</si>
  <si>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</si>
  <si>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</si>
  <si>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</si>
  <si>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</si>
  <si>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</si>
  <si>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</si>
  <si>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</si>
  <si>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</si>
  <si>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</si>
  <si>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</si>
  <si>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</si>
  <si>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</si>
  <si>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</si>
  <si>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</si>
  <si>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</si>
  <si>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</si>
  <si>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</si>
  <si>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</si>
  <si>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</si>
  <si>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</si>
  <si>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</si>
  <si>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</si>
  <si>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</si>
  <si>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</si>
  <si>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</si>
  <si>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</si>
  <si>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</si>
  <si>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</si>
  <si>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</si>
  <si>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</si>
  <si>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</si>
  <si>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</si>
  <si>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</si>
  <si>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</si>
  <si>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</si>
  <si>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</si>
  <si>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</si>
  <si>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</si>
  <si>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</si>
  <si>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</si>
  <si>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</si>
  <si>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</si>
  <si>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</si>
  <si>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</si>
  <si>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</si>
  <si>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</si>
  <si>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</si>
  <si>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</si>
  <si>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</si>
  <si>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</si>
  <si>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</si>
  <si>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</si>
  <si>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</si>
  <si>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</si>
  <si>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</si>
  <si>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</si>
  <si>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</si>
  <si>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</si>
  <si>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</si>
  <si>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</si>
  <si>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</si>
  <si>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</si>
  <si>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</si>
  <si>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</si>
  <si>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</si>
  <si>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</si>
  <si>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</si>
  <si>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</si>
  <si>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</si>
  <si>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</si>
  <si>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</si>
  <si>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</si>
  <si>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</si>
  <si>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</si>
  <si>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</si>
  <si>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</si>
  <si>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</si>
  <si>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</si>
  <si>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</si>
  <si>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</si>
  <si>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</si>
  <si>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</si>
  <si>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</si>
  <si>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</si>
  <si>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</si>
  <si>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</si>
  <si>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</si>
  <si>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</si>
  <si>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</si>
  <si>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</si>
  <si>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</si>
  <si>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</si>
  <si>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</si>
  <si>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</si>
  <si>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</si>
  <si>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</si>
  <si>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</si>
  <si>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</si>
  <si>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</si>
  <si>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</si>
  <si>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</si>
  <si>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</si>
  <si>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</si>
  <si>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</si>
  <si>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</si>
  <si>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</si>
  <si>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</si>
  <si>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</si>
  <si>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</si>
  <si>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</si>
  <si>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</si>
  <si>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</si>
  <si>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</si>
  <si>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</si>
  <si>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</si>
  <si>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</si>
  <si>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</si>
  <si>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</si>
  <si>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</si>
  <si>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</si>
  <si>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</si>
  <si>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</si>
  <si>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</si>
  <si>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</si>
  <si>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</si>
  <si>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</si>
  <si>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</si>
  <si>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</si>
  <si>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</si>
  <si>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</si>
  <si>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</si>
  <si>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</si>
  <si>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</si>
  <si>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</si>
  <si>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</si>
  <si>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</si>
  <si>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</si>
  <si>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</si>
  <si>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</si>
  <si>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</si>
  <si>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</si>
  <si>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</si>
  <si>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</si>
  <si>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</si>
  <si>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</si>
  <si>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</si>
  <si>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</si>
  <si>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</si>
  <si>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</si>
  <si>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</si>
  <si>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</si>
  <si>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</si>
  <si>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</si>
  <si>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</si>
  <si>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</si>
  <si>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</si>
  <si>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</si>
  <si>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</si>
  <si>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</si>
  <si>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</si>
  <si>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</si>
  <si>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</si>
  <si>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</si>
  <si>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</si>
  <si>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</si>
  <si>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</si>
  <si>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</si>
  <si>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</si>
  <si>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</si>
  <si>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</si>
  <si>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</si>
  <si>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</si>
  <si>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</si>
  <si>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</si>
  <si>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</si>
  <si>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</si>
  <si>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</si>
  <si>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</si>
  <si>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</si>
  <si>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</si>
  <si>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</si>
  <si>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</si>
  <si>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</si>
  <si>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</si>
  <si>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</si>
  <si>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</si>
  <si>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</si>
  <si>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</si>
  <si>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</si>
  <si>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</si>
  <si>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</si>
  <si>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</si>
  <si>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</si>
  <si>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</si>
  <si>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</si>
  <si>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</si>
  <si>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</si>
  <si>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</si>
  <si>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</si>
  <si>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</si>
  <si>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</si>
  <si>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</si>
  <si>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</si>
  <si>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</si>
  <si>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</si>
  <si>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</si>
  <si>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</si>
  <si>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</si>
  <si>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</si>
  <si>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</si>
  <si>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</si>
  <si>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</si>
  <si>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</si>
  <si>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</si>
  <si>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</si>
  <si>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</si>
  <si>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</si>
  <si>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</si>
  <si>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</si>
  <si>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</si>
  <si>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</si>
  <si>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</si>
  <si>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</si>
  <si>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</si>
  <si>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</si>
  <si>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</si>
  <si>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</si>
  <si>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</si>
  <si>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</si>
  <si>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</si>
  <si>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</si>
  <si>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</si>
  <si>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</si>
  <si>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</si>
  <si>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</si>
  <si>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</si>
  <si>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</si>
  <si>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</si>
  <si>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</si>
  <si>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</si>
  <si>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</si>
  <si>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</si>
  <si>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</si>
  <si>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</si>
  <si>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</si>
  <si>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</si>
  <si>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</si>
  <si>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</si>
  <si>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</si>
  <si>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</si>
  <si>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</si>
  <si>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</si>
  <si>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</si>
  <si>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</si>
  <si>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</si>
  <si>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</si>
  <si>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</si>
  <si>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</si>
  <si>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</si>
  <si>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</si>
  <si>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</si>
  <si>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</si>
  <si>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</si>
  <si>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</si>
  <si>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</si>
  <si>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</si>
  <si>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</si>
  <si>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</si>
  <si>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</si>
  <si>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</si>
  <si>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</si>
  <si>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</si>
  <si>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</si>
  <si>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</si>
  <si>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</si>
  <si>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</si>
  <si>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</si>
  <si>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</si>
  <si>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</si>
  <si>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</si>
  <si>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</si>
  <si>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</si>
  <si>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</si>
  <si>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</si>
  <si>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</si>
  <si>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</si>
  <si>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</si>
  <si>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</si>
  <si>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</si>
  <si>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</si>
  <si>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</si>
  <si>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</si>
  <si>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</si>
  <si>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</si>
  <si>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</si>
  <si>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</si>
  <si>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</si>
  <si>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</si>
  <si>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</si>
  <si>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</si>
  <si>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</si>
  <si>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</si>
  <si>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</si>
  <si>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</si>
  <si>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</si>
  <si>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</si>
  <si>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</si>
  <si>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</si>
  <si>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</si>
  <si>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</si>
  <si>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</si>
  <si>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</si>
  <si>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</si>
  <si>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</si>
  <si>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</si>
  <si>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</si>
  <si>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</si>
  <si>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</si>
  <si>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</si>
  <si>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</si>
  <si>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</si>
  <si>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</si>
  <si>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</si>
  <si>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</si>
  <si>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</si>
  <si>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</si>
  <si>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</si>
  <si>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</si>
  <si>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</si>
  <si>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</si>
  <si>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</si>
  <si>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</si>
  <si>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</si>
  <si>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</si>
  <si>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</si>
  <si>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</si>
  <si>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</si>
  <si>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</si>
  <si>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</si>
  <si>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</si>
  <si>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</si>
  <si>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</si>
  <si>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</si>
  <si>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</si>
  <si>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</si>
  <si>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</si>
  <si>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</si>
  <si>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</si>
  <si>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</si>
  <si>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</si>
  <si>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</si>
  <si>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</si>
  <si>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</si>
  <si>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</si>
  <si>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</si>
  <si>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</si>
  <si>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</si>
  <si>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</si>
  <si>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</si>
  <si>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</si>
  <si>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</si>
  <si>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</si>
  <si>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</si>
  <si>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</si>
  <si>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</si>
  <si>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</si>
  <si>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</si>
  <si>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</si>
  <si>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</si>
  <si>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</si>
  <si>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</si>
  <si>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</si>
  <si>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</si>
  <si>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</si>
  <si>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</si>
  <si>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</si>
  <si>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</si>
  <si>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</si>
  <si>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</si>
  <si>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</si>
  <si>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</si>
  <si>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</si>
  <si>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</si>
  <si>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</si>
  <si>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</si>
  <si>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</si>
  <si>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</si>
  <si>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</si>
  <si>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</si>
  <si>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</si>
  <si>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</si>
  <si>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</si>
  <si>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</si>
  <si>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</si>
  <si>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</si>
  <si>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</si>
  <si>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</si>
  <si>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</si>
  <si>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</si>
  <si>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</si>
  <si>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</si>
  <si>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</si>
  <si>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</si>
  <si>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</si>
  <si>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</si>
  <si>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</si>
  <si>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</si>
  <si>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</si>
  <si>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</si>
  <si>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</si>
  <si>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</si>
  <si>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</si>
  <si>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</si>
  <si>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</si>
  <si>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</si>
  <si>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</si>
  <si>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</si>
  <si>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</si>
  <si>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</si>
  <si>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</si>
  <si>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</si>
  <si>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</si>
  <si>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</si>
  <si>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</si>
  <si>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</si>
  <si>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</si>
  <si>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</si>
  <si>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</si>
  <si>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</si>
  <si>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</si>
  <si>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</si>
  <si>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</si>
  <si>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</si>
  <si>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</si>
  <si>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</si>
  <si>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</si>
  <si>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</si>
  <si>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</si>
  <si>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</si>
  <si>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</si>
  <si>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</si>
  <si>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</si>
  <si>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</si>
  <si>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</si>
  <si>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</si>
  <si>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</si>
  <si>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</si>
  <si>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</si>
  <si>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</si>
  <si>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</si>
  <si>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</si>
  <si>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</si>
  <si>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</si>
  <si>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</si>
  <si>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</si>
  <si>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</si>
  <si>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</si>
  <si>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</si>
  <si>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</si>
  <si>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</si>
  <si>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</si>
  <si>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</si>
  <si>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</si>
  <si>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</si>
  <si>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</si>
  <si>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</si>
  <si>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</si>
  <si>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</si>
  <si>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</si>
  <si>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</si>
  <si>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</si>
  <si>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</si>
  <si>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</si>
  <si>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</si>
  <si>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</si>
  <si>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</si>
  <si>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</si>
  <si>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</si>
  <si>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</si>
  <si>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</si>
  <si>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</si>
  <si>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</si>
  <si>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</si>
  <si>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</si>
  <si>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</si>
  <si>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</si>
  <si>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</si>
  <si>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</si>
  <si>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</si>
  <si>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</si>
  <si>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</si>
  <si>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</si>
  <si>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</si>
  <si>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</si>
  <si>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</si>
  <si>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</si>
  <si>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</si>
  <si>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</si>
  <si>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</si>
  <si>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</si>
  <si>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</si>
  <si>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</si>
  <si>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</si>
  <si>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</si>
  <si>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</si>
  <si>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</si>
  <si>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</si>
  <si>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</si>
  <si>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</si>
  <si>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</si>
  <si>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</si>
  <si>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</si>
  <si>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</si>
  <si>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</si>
  <si>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</si>
  <si>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</si>
  <si>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</si>
  <si>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</si>
  <si>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</si>
  <si>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</si>
  <si>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</si>
  <si>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</si>
  <si>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</si>
  <si>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</si>
  <si>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</si>
  <si>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</si>
  <si>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</si>
  <si>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</si>
  <si>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</si>
  <si>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</si>
  <si>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</si>
  <si>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</si>
  <si>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</si>
  <si>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</si>
  <si>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</si>
  <si>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</si>
  <si>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</si>
  <si>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</si>
  <si>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</si>
  <si>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</si>
  <si>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</si>
  <si>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</si>
  <si>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</si>
  <si>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</si>
  <si>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</si>
  <si>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</si>
  <si>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</si>
  <si>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</si>
  <si>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</si>
  <si>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</si>
  <si>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</si>
  <si>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</si>
  <si>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</si>
  <si>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</si>
  <si>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</si>
  <si>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</si>
  <si>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</si>
  <si>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</si>
  <si>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</si>
  <si>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</si>
  <si>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</si>
  <si>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</si>
  <si>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</si>
  <si>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</si>
  <si>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</si>
  <si>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</si>
  <si>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</si>
  <si>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</si>
  <si>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</si>
  <si>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</si>
  <si>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</si>
  <si>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</si>
  <si>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</si>
  <si>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</si>
  <si>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</si>
  <si>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</si>
  <si>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</si>
  <si>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</si>
  <si>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</si>
  <si>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</si>
  <si>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</si>
  <si>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</si>
  <si>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</si>
  <si>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</si>
  <si>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</si>
  <si>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</si>
  <si>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</si>
  <si>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</si>
  <si>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</si>
  <si>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</si>
  <si>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</si>
  <si>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</si>
  <si>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</si>
  <si>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</si>
  <si>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</si>
  <si>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</si>
  <si>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</si>
  <si>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</si>
  <si>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</si>
  <si>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</si>
  <si>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</si>
  <si>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</si>
  <si>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</si>
  <si>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</si>
  <si>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</si>
  <si>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</si>
  <si>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</si>
  <si>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</si>
  <si>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</si>
  <si>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</si>
  <si>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</si>
  <si>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</si>
  <si>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</si>
  <si>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</si>
  <si>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</si>
  <si>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</si>
  <si>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</si>
  <si>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</si>
  <si>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</si>
  <si>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</si>
  <si>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</si>
  <si>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</si>
  <si>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</si>
  <si>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</si>
  <si>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</si>
  <si>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</si>
  <si>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</si>
  <si>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</si>
  <si>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</si>
  <si>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</si>
  <si>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</si>
  <si>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</si>
  <si>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</si>
  <si>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</si>
  <si>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</si>
  <si>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</si>
  <si>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</si>
  <si>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</si>
  <si>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</si>
  <si>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</si>
  <si>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</si>
  <si>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</si>
  <si>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</si>
  <si>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</si>
  <si>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</si>
  <si>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</si>
  <si>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</si>
  <si>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</si>
  <si>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</si>
  <si>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</si>
  <si>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</si>
  <si>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</si>
  <si>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</si>
  <si>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</si>
  <si>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</si>
  <si>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</si>
  <si>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</si>
  <si>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</si>
  <si>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</si>
  <si>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</si>
  <si>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</si>
  <si>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</si>
  <si>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</si>
  <si>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</si>
  <si>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</si>
  <si>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</si>
  <si>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</si>
  <si>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</si>
  <si>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</si>
  <si>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</si>
  <si>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</si>
  <si>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</si>
  <si>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</si>
  <si>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</si>
  <si>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</si>
  <si>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</si>
  <si>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</si>
  <si>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</si>
  <si>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</si>
  <si>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</si>
  <si>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</si>
  <si>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</si>
  <si>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</si>
  <si>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</si>
  <si>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</si>
  <si>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</si>
  <si>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</si>
  <si>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</si>
  <si>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</si>
  <si>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</si>
  <si>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</si>
  <si>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</si>
  <si>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</si>
  <si>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</si>
  <si>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</si>
  <si>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</si>
  <si>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</si>
  <si>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</si>
  <si>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</si>
  <si>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</si>
  <si>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</si>
  <si>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</si>
  <si>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</si>
  <si>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</si>
  <si>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</si>
  <si>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</si>
  <si>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</si>
  <si>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</si>
  <si>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</si>
  <si>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</si>
  <si>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</si>
  <si>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</si>
  <si>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</si>
  <si>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</si>
  <si>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</si>
  <si>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</si>
  <si>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</si>
  <si>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</si>
  <si>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</si>
  <si>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</si>
  <si>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</si>
  <si>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</si>
  <si>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</si>
  <si>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</si>
  <si>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</si>
  <si>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</si>
  <si>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</si>
  <si>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</si>
  <si>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</si>
  <si>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</si>
  <si>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</si>
  <si>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</si>
  <si>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</si>
  <si>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</si>
  <si>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</si>
  <si>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</si>
  <si>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</si>
  <si>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</si>
  <si>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</si>
  <si>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</si>
  <si>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</si>
  <si>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</si>
  <si>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</si>
  <si>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</si>
  <si>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</si>
  <si>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</si>
  <si>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</si>
  <si>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</si>
  <si>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</si>
  <si>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</si>
  <si>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</si>
  <si>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</si>
  <si>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</si>
  <si>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</si>
  <si>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</si>
  <si>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</si>
  <si>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</si>
  <si>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</si>
  <si>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</si>
  <si>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</si>
  <si>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</si>
  <si>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</si>
  <si>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</si>
  <si>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</si>
  <si>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</si>
  <si>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</si>
  <si>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</si>
  <si>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</si>
  <si>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</si>
  <si>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</si>
  <si>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</si>
  <si>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</si>
  <si>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</si>
  <si>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</si>
  <si>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</si>
  <si>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</si>
  <si>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</si>
  <si>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</si>
  <si>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</si>
  <si>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</si>
  <si>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</si>
  <si>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</si>
  <si>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</si>
  <si>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</si>
  <si>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</si>
  <si>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</si>
  <si>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</si>
  <si>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</si>
  <si>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</si>
  <si>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</si>
  <si>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</si>
  <si>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</si>
  <si>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</si>
  <si>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</si>
  <si>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</si>
  <si>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</si>
  <si>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</si>
  <si>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</si>
  <si>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</si>
  <si>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</si>
  <si>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</si>
  <si>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</si>
  <si>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</si>
  <si>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</si>
  <si>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</si>
  <si>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</si>
  <si>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</si>
  <si>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</si>
  <si>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</si>
  <si>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</si>
  <si>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</si>
  <si>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</si>
  <si>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</si>
  <si>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</si>
  <si>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</si>
  <si>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</si>
  <si>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</si>
  <si>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</si>
  <si>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</si>
  <si>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</si>
  <si>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</si>
  <si>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</si>
  <si>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</si>
  <si>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</si>
  <si>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</si>
  <si>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</si>
  <si>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</si>
  <si>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</si>
  <si>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</si>
  <si>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</si>
  <si>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</si>
  <si>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</si>
  <si>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</si>
  <si>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</si>
  <si>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</si>
  <si>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</si>
  <si>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</si>
  <si>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</si>
  <si>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</si>
  <si>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</si>
  <si>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</si>
  <si>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</si>
  <si>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</si>
  <si>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</si>
  <si>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</si>
  <si>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</si>
  <si>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</si>
  <si>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</si>
  <si>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</si>
  <si>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</si>
  <si>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</si>
  <si>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</si>
  <si>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</si>
  <si>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</si>
  <si>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</si>
  <si>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</si>
  <si>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</si>
  <si>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</si>
  <si>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</si>
  <si>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</si>
  <si>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</si>
  <si>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</si>
  <si>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</si>
  <si>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</si>
  <si>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</si>
  <si>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</si>
  <si>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</si>
  <si>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</si>
  <si>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</si>
  <si>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</si>
  <si>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</si>
  <si>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</si>
  <si>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</si>
  <si>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</si>
  <si>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</si>
  <si>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</si>
  <si>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</si>
  <si>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</si>
  <si>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</si>
  <si>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</si>
  <si>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</si>
  <si>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</si>
  <si>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</si>
  <si>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</si>
  <si>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</si>
  <si>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</si>
  <si>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</si>
  <si>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</si>
  <si>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</si>
  <si>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</si>
  <si>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</si>
  <si>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</si>
  <si>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</si>
  <si>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</si>
  <si>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</si>
  <si>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</si>
  <si>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</si>
  <si>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</si>
  <si>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</si>
  <si>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</si>
  <si>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</si>
  <si>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</si>
  <si>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</si>
  <si>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</si>
  <si>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</si>
  <si>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</si>
  <si>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</si>
  <si>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</si>
  <si>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</si>
  <si>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</si>
  <si>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</si>
  <si>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</si>
  <si>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</si>
  <si>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</si>
  <si>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</si>
  <si>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</si>
  <si>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</si>
  <si>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</si>
  <si>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</si>
  <si>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</si>
  <si>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</si>
  <si>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</si>
  <si>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</si>
  <si>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</si>
  <si>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</si>
  <si>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</si>
  <si>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</si>
  <si>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</si>
  <si>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</si>
  <si>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</si>
  <si>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</si>
  <si>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</si>
  <si>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</si>
  <si>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</si>
  <si>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</si>
  <si>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</si>
  <si>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</si>
  <si>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</si>
  <si>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</si>
  <si>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</si>
  <si>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</si>
  <si>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</si>
  <si>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</si>
  <si>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</si>
  <si>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</si>
  <si>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</si>
  <si>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</si>
  <si>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</si>
  <si>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</si>
  <si>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</si>
  <si>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</si>
  <si>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</si>
  <si>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</si>
  <si>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</si>
  <si>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</si>
  <si>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</si>
  <si>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</si>
  <si>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</si>
  <si>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</si>
  <si>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</si>
  <si>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</si>
  <si>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</si>
  <si>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</si>
  <si>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</si>
  <si>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</si>
  <si>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</si>
  <si>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</si>
  <si>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</si>
  <si>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</si>
  <si>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</si>
  <si>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</si>
  <si>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</si>
  <si>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</si>
  <si>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</si>
  <si>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</si>
  <si>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</si>
  <si>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</si>
  <si>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</si>
  <si>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</si>
  <si>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</si>
  <si>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</si>
  <si>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</si>
  <si>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</si>
  <si>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</si>
  <si>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</si>
  <si>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</si>
  <si>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</si>
  <si>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</si>
  <si>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</si>
  <si>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</si>
  <si>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</si>
  <si>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</si>
  <si>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</si>
  <si>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</si>
  <si>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</si>
  <si>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</si>
  <si>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</si>
  <si>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</si>
  <si>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</si>
  <si>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</si>
  <si>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</si>
  <si>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</si>
  <si>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</si>
  <si>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</si>
  <si>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</si>
  <si>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</si>
  <si>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</si>
  <si>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</si>
  <si>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</si>
  <si>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</si>
  <si>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</si>
  <si>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</si>
  <si>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</si>
  <si>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</si>
  <si>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</si>
  <si>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</si>
  <si>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</si>
  <si>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</si>
  <si>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</si>
  <si>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</si>
  <si>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</si>
  <si>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</si>
  <si>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</si>
  <si>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</si>
  <si>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</si>
  <si>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</si>
  <si>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</si>
  <si>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</si>
  <si>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</si>
  <si>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</si>
  <si>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</si>
  <si>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</si>
  <si>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</si>
  <si>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</si>
  <si>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</si>
  <si>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</si>
  <si>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</si>
  <si>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</si>
  <si>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</si>
  <si>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</si>
  <si>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</si>
  <si>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</si>
  <si>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</si>
  <si>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</si>
  <si>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</si>
  <si>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</si>
  <si>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</si>
  <si>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</si>
  <si>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</si>
  <si>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</si>
  <si>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</si>
  <si>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</si>
  <si>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</si>
  <si>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</si>
  <si>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</si>
  <si>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</si>
  <si>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</si>
  <si>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</si>
  <si>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</si>
  <si>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</si>
  <si>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</si>
  <si>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</si>
  <si>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</si>
  <si>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</si>
  <si>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</si>
  <si>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</si>
  <si>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</si>
  <si>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</si>
  <si>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</si>
  <si>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</si>
  <si>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</si>
  <si>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</si>
  <si>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</si>
  <si>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</si>
  <si>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</si>
  <si>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</si>
  <si>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</si>
  <si>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</si>
  <si>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</si>
  <si>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</si>
  <si>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</si>
  <si>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</si>
  <si>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</si>
  <si>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</si>
  <si>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</si>
  <si>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</si>
  <si>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</si>
  <si>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</si>
  <si>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</si>
  <si>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</si>
  <si>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</si>
  <si>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</si>
  <si>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</si>
  <si>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</si>
  <si>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</si>
  <si>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</si>
  <si>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</si>
  <si>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</si>
  <si>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</si>
  <si>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</si>
  <si>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</si>
  <si>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</si>
  <si>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</si>
  <si>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</si>
  <si>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</si>
  <si>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</si>
  <si>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</si>
  <si>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</si>
  <si>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</si>
  <si>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</si>
  <si>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</si>
  <si>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</si>
  <si>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</si>
  <si>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</si>
  <si>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</si>
  <si>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</si>
  <si>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</si>
  <si>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</si>
  <si>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</si>
  <si>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</si>
  <si>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</si>
  <si>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</si>
  <si>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</si>
  <si>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</si>
  <si>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</si>
  <si>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</si>
  <si>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</si>
  <si>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</si>
  <si>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</si>
  <si>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</si>
  <si>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</si>
  <si>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</si>
  <si>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</si>
  <si>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</si>
  <si>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</si>
  <si>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</si>
  <si>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</si>
  <si>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</si>
  <si>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</si>
  <si>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</si>
  <si>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</si>
  <si>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</si>
  <si>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</si>
  <si>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</si>
  <si>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</si>
  <si>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</si>
  <si>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</si>
  <si>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</si>
  <si>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</si>
  <si>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</si>
  <si>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</si>
  <si>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</si>
  <si>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</si>
  <si>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</si>
  <si>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</si>
  <si>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</si>
  <si>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</si>
  <si>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</si>
  <si>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</si>
  <si>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</si>
  <si>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</si>
  <si>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</si>
  <si>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</si>
  <si>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</si>
  <si>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</si>
  <si>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</si>
  <si>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</si>
  <si>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</si>
  <si>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</si>
  <si>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</si>
  <si>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</si>
  <si>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</si>
  <si>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</si>
  <si>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</si>
  <si>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</si>
  <si>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</si>
  <si>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</si>
  <si>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</si>
  <si>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</si>
  <si>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</si>
  <si>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</si>
  <si>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</si>
  <si>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</si>
  <si>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</si>
  <si>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</si>
  <si>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</si>
  <si>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</si>
  <si>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</si>
  <si>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</si>
  <si>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</si>
  <si>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</si>
  <si>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</si>
  <si>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</si>
  <si>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</si>
  <si>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</si>
  <si>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</si>
  <si>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</si>
  <si>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</si>
  <si>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</si>
  <si>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</si>
  <si>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</si>
  <si>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</si>
  <si>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</si>
  <si>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</si>
  <si>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</si>
  <si>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</si>
  <si>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</si>
  <si>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</si>
  <si>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</si>
  <si>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</si>
  <si>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</si>
  <si>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</si>
  <si>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</si>
  <si>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</si>
  <si>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</si>
  <si>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</si>
  <si>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</si>
  <si>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</si>
  <si>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</si>
  <si>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</si>
  <si>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</si>
  <si>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</si>
  <si>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</si>
  <si>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</si>
  <si>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</si>
  <si>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</si>
  <si>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</si>
  <si>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</si>
  <si>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</si>
  <si>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</si>
  <si>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</si>
  <si>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</si>
  <si>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</si>
  <si>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</si>
  <si>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</si>
  <si>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</si>
  <si>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</si>
  <si>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</si>
  <si>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</si>
  <si>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</si>
  <si>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</si>
  <si>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</si>
  <si>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</si>
  <si>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</si>
  <si>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</si>
  <si>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</si>
  <si>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</si>
  <si>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</si>
  <si>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</si>
  <si>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</si>
  <si>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</si>
  <si>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</si>
  <si>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</si>
  <si>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</si>
  <si>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</si>
  <si>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</si>
  <si>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</si>
  <si>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</si>
  <si>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</si>
  <si>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</si>
  <si>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</si>
  <si>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</si>
  <si>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</si>
  <si>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</si>
  <si>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</si>
  <si>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</si>
  <si>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</si>
  <si>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</si>
  <si>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</si>
  <si>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</si>
  <si>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</si>
  <si>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</si>
  <si>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</si>
  <si>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</si>
  <si>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</si>
  <si>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</si>
  <si>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</si>
  <si>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</si>
  <si>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</si>
  <si>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</si>
  <si>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</si>
  <si>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</si>
  <si>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</si>
  <si>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</si>
  <si>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</si>
  <si>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</si>
  <si>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</si>
  <si>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</si>
  <si>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</si>
  <si>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</si>
  <si>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</si>
  <si>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</si>
  <si>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</si>
  <si>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</si>
  <si>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</si>
  <si>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</si>
  <si>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</si>
  <si>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</si>
  <si>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</si>
  <si>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</si>
  <si>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</si>
  <si>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</si>
  <si>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</si>
  <si>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</si>
  <si>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</si>
  <si>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</si>
  <si>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</si>
  <si>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</si>
  <si>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</si>
  <si>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</si>
  <si>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</si>
  <si>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</si>
  <si>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</si>
  <si>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</si>
  <si>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</si>
  <si>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</si>
  <si>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</si>
  <si>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</si>
  <si>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</si>
  <si>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</si>
  <si>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</si>
  <si>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</si>
  <si>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</si>
  <si>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</si>
  <si>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</si>
  <si>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</si>
  <si>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</si>
  <si>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</si>
  <si>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</si>
  <si>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</si>
  <si>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</si>
  <si>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</si>
  <si>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</si>
  <si>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</si>
  <si>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</si>
  <si>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</si>
  <si>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</si>
  <si>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</si>
  <si>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</si>
  <si>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</si>
  <si>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</si>
  <si>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</si>
  <si>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</si>
  <si>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</si>
  <si>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</si>
  <si>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</si>
  <si>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</si>
  <si>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</si>
  <si>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</si>
  <si>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</si>
  <si>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</si>
  <si>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</si>
  <si>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</si>
  <si>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</si>
  <si>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</si>
  <si>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</si>
  <si>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</si>
  <si>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</si>
  <si>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</si>
  <si>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</si>
  <si>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</si>
  <si>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</si>
  <si>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</si>
  <si>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</si>
  <si>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</si>
  <si>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</si>
  <si>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</si>
  <si>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</si>
  <si>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</si>
  <si>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</si>
  <si>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</si>
  <si>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</si>
  <si>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</si>
  <si>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</si>
  <si>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</si>
  <si>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</si>
  <si>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</si>
  <si>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</si>
  <si>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</si>
  <si>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</si>
  <si>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</si>
  <si>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</si>
  <si>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</si>
  <si>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</si>
  <si>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</si>
  <si>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</si>
  <si>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</si>
  <si>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</si>
  <si>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</si>
  <si>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</si>
  <si>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</si>
  <si>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</si>
  <si>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</si>
  <si>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</si>
  <si>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</si>
  <si>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</si>
  <si>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</si>
  <si>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</si>
  <si>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</si>
  <si>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</si>
  <si>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</si>
  <si>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</si>
  <si>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</si>
  <si>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</si>
  <si>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</si>
  <si>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</si>
  <si>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</si>
  <si>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</si>
  <si>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</si>
  <si>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</si>
  <si>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</si>
  <si>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</si>
  <si>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</si>
  <si>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</si>
  <si>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</si>
  <si>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</si>
  <si>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</si>
  <si>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</si>
  <si>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</si>
  <si>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</si>
  <si>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</si>
  <si>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</si>
  <si>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</si>
  <si>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</si>
  <si>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</si>
  <si>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</si>
  <si>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</si>
  <si>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</si>
  <si>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</si>
  <si>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</si>
  <si>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</si>
  <si>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</si>
  <si>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</si>
  <si>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</si>
  <si>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</si>
  <si>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</si>
  <si>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</si>
  <si>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</si>
  <si>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</si>
  <si>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</si>
  <si>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</si>
  <si>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</si>
  <si>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</si>
  <si>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</si>
  <si>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</si>
  <si>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</si>
  <si>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</si>
  <si>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</si>
  <si>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</si>
  <si>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</si>
  <si>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</si>
  <si>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</si>
  <si>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</si>
  <si>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</si>
  <si>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</si>
  <si>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</si>
  <si>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</si>
  <si>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</si>
  <si>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</si>
  <si>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</si>
  <si>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</si>
  <si>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</si>
  <si>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</si>
  <si>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</si>
  <si>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</si>
  <si>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</si>
  <si>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</si>
  <si>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</si>
  <si>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</si>
  <si>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</si>
  <si>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</si>
  <si>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</si>
  <si>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</si>
  <si>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</si>
  <si>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</si>
  <si>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</si>
  <si>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</si>
  <si>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</si>
  <si>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</si>
  <si>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</si>
  <si>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</si>
  <si>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</si>
  <si>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</si>
  <si>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</si>
  <si>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</si>
  <si>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</si>
  <si>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</si>
  <si>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</si>
  <si>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</si>
  <si>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</si>
  <si>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</si>
  <si>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</si>
  <si>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</si>
  <si>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</si>
  <si>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</si>
  <si>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</si>
  <si>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</si>
  <si>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</si>
  <si>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</si>
  <si>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</si>
  <si>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</si>
  <si>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</si>
  <si>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</si>
  <si>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</si>
  <si>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</si>
  <si>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</si>
  <si>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</si>
  <si>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</si>
  <si>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</si>
  <si>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</si>
  <si>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</si>
  <si>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</si>
  <si>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</si>
  <si>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</si>
  <si>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</si>
  <si>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</si>
  <si>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</si>
  <si>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</si>
  <si>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</si>
  <si>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</si>
  <si>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</si>
  <si>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</si>
  <si>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</si>
  <si>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</si>
  <si>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</si>
  <si>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</si>
  <si>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</si>
  <si>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</si>
  <si>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</si>
  <si>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</si>
  <si>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</si>
  <si>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</si>
  <si>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</si>
  <si>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</si>
  <si>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</si>
  <si>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</si>
  <si>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</si>
  <si>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</si>
  <si>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</si>
  <si>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</si>
  <si>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</si>
  <si>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</si>
  <si>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</si>
  <si>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</si>
  <si>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</si>
  <si>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</si>
  <si>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</si>
  <si>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</si>
  <si>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</si>
  <si>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</si>
  <si>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</si>
  <si>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</si>
  <si>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</si>
  <si>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</si>
  <si>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</si>
  <si>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</si>
  <si>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</si>
  <si>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</si>
  <si>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</si>
  <si>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</si>
  <si>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</si>
  <si>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</si>
  <si>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</si>
  <si>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</si>
  <si>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</si>
  <si>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</si>
  <si>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</si>
  <si>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</si>
  <si>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</si>
  <si>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</si>
  <si>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</si>
  <si>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</si>
  <si>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</si>
  <si>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</si>
  <si>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</si>
  <si>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</si>
  <si>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</si>
  <si>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</si>
  <si>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</si>
  <si>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</si>
  <si>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</si>
  <si>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</si>
  <si>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</si>
  <si>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</si>
  <si>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</si>
  <si>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</si>
  <si>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</si>
  <si>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</si>
  <si>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</si>
  <si>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</si>
  <si>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</si>
  <si>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</si>
  <si>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</si>
  <si>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</si>
  <si>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</si>
  <si>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</si>
  <si>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</si>
  <si>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</si>
  <si>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</si>
  <si>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</si>
  <si>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</si>
  <si>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</si>
  <si>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</si>
  <si>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</si>
  <si>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</si>
  <si>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</si>
  <si>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</si>
  <si>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</si>
  <si>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</si>
  <si>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</si>
  <si>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</si>
  <si>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</si>
  <si>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</si>
  <si>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</si>
  <si>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</si>
  <si>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</si>
  <si>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</si>
  <si>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</si>
  <si>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</si>
  <si>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</si>
  <si>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</si>
  <si>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</si>
  <si>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</si>
  <si>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</si>
  <si>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</si>
  <si>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</si>
  <si>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</si>
  <si>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</si>
  <si>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</si>
  <si>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</si>
  <si>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</si>
  <si>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</si>
  <si>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</si>
  <si>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</si>
  <si>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</si>
  <si>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</si>
  <si>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</si>
  <si>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</si>
  <si>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</si>
  <si>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</si>
  <si>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</si>
  <si>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</si>
  <si>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</si>
  <si>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</si>
  <si>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</si>
  <si>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</si>
  <si>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</si>
  <si>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</si>
  <si>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</si>
  <si>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</si>
  <si>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</si>
  <si>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</si>
  <si>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</si>
  <si>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</si>
  <si>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</si>
  <si>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</si>
  <si>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</si>
  <si>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</si>
  <si>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</si>
  <si>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</si>
  <si>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</si>
  <si>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</si>
  <si>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</si>
  <si>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</si>
  <si>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</si>
  <si>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</si>
  <si>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</si>
  <si>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</si>
  <si>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</si>
  <si>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</si>
  <si>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</si>
  <si>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</si>
  <si>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</si>
  <si>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</si>
  <si>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</si>
  <si>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</si>
  <si>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</si>
  <si>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</si>
  <si>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</si>
  <si>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</si>
  <si>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</si>
  <si>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</si>
  <si>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</si>
  <si>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</si>
  <si>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</si>
  <si>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</si>
  <si>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</si>
  <si>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</si>
  <si>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</si>
  <si>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</si>
  <si>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</si>
  <si>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</si>
  <si>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</si>
  <si>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</si>
  <si>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</si>
  <si>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</si>
  <si>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</si>
  <si>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</si>
  <si>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</si>
  <si>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</si>
  <si>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</si>
  <si>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</si>
  <si>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</si>
  <si>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</si>
  <si>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</si>
  <si>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</si>
  <si>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</si>
  <si>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</si>
  <si>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</si>
  <si>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</si>
  <si>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</si>
  <si>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</si>
  <si>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</si>
  <si>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</si>
  <si>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</si>
  <si>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</si>
  <si>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</si>
  <si>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</si>
  <si>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</si>
  <si>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</si>
  <si>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</si>
  <si>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</si>
  <si>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</si>
  <si>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</si>
  <si>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</si>
  <si>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</si>
  <si>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</si>
  <si>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</si>
  <si>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</si>
  <si>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</si>
  <si>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</si>
  <si>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</si>
  <si>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</si>
  <si>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</si>
  <si>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</si>
  <si>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</si>
  <si>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</si>
  <si>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</si>
  <si>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</si>
  <si>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</si>
  <si>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</si>
  <si>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</si>
  <si>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</si>
  <si>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</si>
  <si>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</si>
  <si>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</si>
  <si>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</si>
  <si>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</si>
  <si>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</si>
  <si>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</si>
  <si>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</si>
  <si>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</si>
  <si>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</si>
  <si>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</si>
  <si>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</si>
  <si>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</si>
  <si>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</si>
  <si>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</si>
  <si>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</si>
  <si>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</si>
  <si>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</si>
  <si>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</si>
  <si>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</si>
  <si>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</si>
  <si>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</si>
  <si>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</si>
  <si>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</si>
  <si>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</si>
  <si>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</si>
  <si>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</si>
  <si>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</si>
  <si>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</si>
  <si>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</si>
  <si>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</si>
  <si>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</si>
  <si>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</si>
  <si>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</si>
  <si>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</si>
  <si>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</si>
  <si>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</si>
  <si>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</si>
  <si>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</si>
  <si>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</si>
  <si>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</si>
  <si>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</si>
  <si>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</si>
  <si>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</si>
  <si>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</si>
  <si>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</si>
  <si>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</si>
  <si>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</si>
  <si>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</si>
  <si>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</si>
  <si>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</si>
  <si>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</si>
  <si>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</si>
  <si>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</si>
  <si>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</si>
  <si>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</si>
  <si>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</si>
  <si>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</si>
  <si>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</si>
  <si>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</si>
  <si>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</si>
  <si>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</si>
  <si>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</si>
  <si>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</si>
  <si>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</si>
  <si>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</si>
  <si>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</si>
  <si>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</si>
  <si>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</si>
  <si>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</si>
  <si>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</si>
  <si>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</si>
  <si>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</si>
  <si>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</si>
  <si>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</si>
  <si>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</si>
  <si>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</si>
  <si>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</si>
  <si>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</si>
  <si>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</si>
  <si>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</si>
  <si>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</si>
  <si>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</si>
  <si>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</si>
  <si>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</si>
  <si>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</si>
  <si>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</si>
  <si>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</si>
  <si>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</si>
  <si>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</si>
  <si>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</si>
  <si>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</si>
  <si>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</si>
  <si>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</si>
  <si>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</si>
  <si>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</si>
  <si>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</si>
  <si>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</si>
  <si>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</si>
  <si>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</si>
  <si>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</si>
  <si>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</si>
  <si>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</si>
  <si>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</si>
  <si>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</si>
  <si>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</si>
  <si>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</si>
  <si>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</si>
  <si>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</si>
  <si>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</si>
  <si>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</si>
  <si>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</si>
  <si>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</si>
  <si>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</si>
  <si>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</si>
  <si>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</si>
  <si>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</si>
  <si>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</si>
  <si>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</si>
  <si>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</si>
  <si>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</si>
  <si>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</si>
  <si>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</si>
  <si>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</si>
  <si>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</si>
  <si>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</si>
  <si>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</si>
  <si>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</si>
  <si>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</si>
  <si>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</si>
  <si>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</si>
  <si>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</si>
  <si>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</si>
  <si>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</si>
  <si>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</si>
  <si>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</si>
  <si>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</si>
  <si>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</si>
  <si>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</si>
  <si>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</si>
  <si>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</si>
  <si>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</si>
  <si>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</si>
  <si>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</si>
  <si>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</si>
  <si>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</si>
  <si>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</si>
  <si>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</si>
  <si>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</si>
  <si>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</si>
  <si>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</si>
  <si>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</si>
  <si>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</si>
  <si>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</si>
  <si>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</si>
  <si>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</si>
  <si>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</si>
  <si>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</si>
  <si>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</si>
  <si>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</si>
  <si>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</si>
  <si>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</si>
  <si>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</si>
  <si>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</si>
  <si>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</si>
  <si>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</si>
  <si>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</si>
  <si>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</si>
  <si>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</si>
  <si>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</si>
  <si>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</si>
  <si>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</si>
  <si>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</si>
  <si>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</si>
  <si>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</si>
  <si>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</si>
  <si>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</si>
  <si>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</si>
  <si>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</si>
  <si>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</si>
  <si>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</si>
  <si>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</si>
  <si>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</si>
  <si>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</si>
  <si>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</si>
  <si>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</si>
  <si>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</si>
  <si>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</si>
  <si>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</si>
  <si>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</si>
  <si>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</si>
  <si>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</si>
  <si>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</si>
  <si>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</si>
  <si>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</si>
  <si>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</si>
  <si>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</si>
  <si>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</si>
  <si>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</si>
  <si>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</si>
  <si>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</si>
  <si>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</si>
  <si>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</si>
  <si>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</si>
  <si>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</si>
  <si>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</si>
  <si>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</si>
  <si>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</si>
  <si>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</si>
  <si>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</si>
  <si>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</si>
  <si>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</si>
  <si>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</si>
  <si>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</si>
  <si>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</si>
  <si>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</si>
  <si>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</si>
  <si>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</si>
  <si>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</si>
  <si>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</si>
  <si>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</si>
  <si>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</si>
  <si>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</si>
  <si>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</si>
  <si>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</si>
  <si>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</si>
  <si>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</si>
  <si>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</si>
  <si>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</si>
  <si>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</si>
  <si>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</si>
  <si>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</si>
  <si>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</si>
  <si>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</si>
  <si>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</si>
  <si>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</si>
  <si>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</si>
  <si>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</si>
  <si>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</si>
  <si>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</si>
  <si>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</si>
  <si>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</si>
  <si>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</si>
  <si>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</si>
  <si>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</si>
  <si>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</si>
  <si>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</si>
  <si>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</si>
  <si>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</si>
  <si>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</si>
  <si>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</si>
  <si>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</si>
  <si>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</si>
  <si>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</si>
  <si>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</si>
  <si>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</si>
  <si>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</si>
  <si>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</si>
  <si>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</si>
  <si>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</si>
  <si>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</si>
  <si>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</si>
  <si>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</si>
  <si>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</si>
  <si>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</si>
  <si>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</si>
  <si>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</si>
  <si>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</si>
  <si>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</si>
  <si>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</si>
  <si>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</si>
  <si>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</si>
  <si>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</si>
  <si>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</si>
  <si>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</si>
  <si>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</si>
  <si>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</si>
  <si>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</si>
  <si>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</si>
  <si>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</si>
  <si>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</si>
  <si>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</si>
  <si>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</si>
  <si>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</si>
  <si>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</si>
  <si>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</si>
  <si>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</si>
  <si>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</si>
  <si>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</si>
  <si>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</si>
  <si>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</si>
  <si>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</si>
  <si>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</si>
  <si>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</si>
  <si>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</si>
  <si>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</si>
  <si>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</si>
  <si>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</si>
  <si>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</si>
  <si>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</si>
  <si>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</si>
  <si>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</si>
  <si>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</si>
  <si>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</si>
  <si>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</si>
  <si>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</si>
  <si>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</si>
  <si>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</si>
  <si>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</si>
  <si>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</si>
  <si>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</si>
  <si>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</si>
  <si>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</si>
  <si>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</si>
  <si>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</si>
  <si>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</si>
  <si>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</si>
  <si>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</si>
  <si>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</si>
  <si>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</si>
  <si>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</si>
  <si>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</si>
  <si>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</si>
  <si>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</si>
  <si>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</si>
  <si>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</si>
  <si>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</si>
  <si>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</si>
  <si>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</si>
  <si>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</si>
  <si>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</si>
  <si>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</si>
  <si>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</si>
  <si>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</si>
  <si>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</si>
  <si>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</si>
  <si>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</si>
  <si>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</si>
  <si>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</si>
  <si>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</si>
  <si>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</si>
  <si>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</si>
  <si>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</si>
  <si>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</si>
  <si>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</si>
  <si>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</si>
  <si>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</si>
  <si>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</si>
  <si>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</si>
  <si>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</si>
  <si>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</si>
  <si>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</si>
  <si>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</si>
  <si>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</si>
  <si>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</si>
  <si>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</si>
  <si>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</si>
  <si>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</si>
  <si>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</si>
  <si>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</si>
  <si>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</si>
  <si>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</si>
  <si>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</si>
  <si>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</si>
  <si>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</si>
  <si>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</si>
  <si>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</si>
  <si>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</si>
  <si>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</si>
  <si>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</si>
  <si>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</si>
  <si>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</si>
  <si>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</si>
  <si>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</si>
  <si>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</si>
  <si>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</si>
  <si>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</si>
  <si>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</si>
  <si>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</si>
  <si>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</si>
  <si>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</si>
  <si>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</si>
  <si>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</si>
  <si>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</si>
  <si>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</si>
  <si>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</si>
  <si>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</si>
  <si>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</si>
  <si>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</si>
  <si>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</si>
  <si>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</si>
  <si>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</si>
  <si>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</si>
  <si>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</si>
  <si>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</si>
  <si>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</si>
  <si>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</si>
  <si>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</si>
  <si>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</si>
  <si>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</si>
  <si>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</si>
  <si>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</si>
  <si>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</si>
  <si>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</si>
  <si>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</si>
  <si>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</si>
  <si>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</si>
  <si>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</si>
  <si>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</si>
  <si>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</si>
  <si>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</si>
  <si>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</si>
  <si>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</si>
  <si>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</si>
  <si>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</si>
  <si>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</si>
  <si>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</si>
  <si>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</si>
  <si>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</si>
  <si>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</si>
  <si>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</si>
  <si>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</si>
  <si>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</si>
  <si>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</si>
  <si>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</si>
  <si>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</si>
  <si>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</si>
  <si>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</si>
  <si>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</si>
  <si>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</si>
  <si>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</si>
  <si>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</si>
  <si>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</si>
  <si>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</si>
  <si>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</si>
  <si>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</si>
  <si>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</si>
  <si>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</si>
  <si>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</si>
  <si>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</si>
  <si>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</si>
  <si>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</si>
  <si>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</si>
  <si>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</si>
  <si>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</si>
  <si>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</si>
  <si>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</si>
  <si>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</si>
  <si>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</si>
  <si>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</si>
  <si>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</si>
  <si>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</si>
  <si>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</si>
  <si>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</si>
  <si>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</si>
  <si>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</si>
  <si>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</si>
  <si>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</si>
  <si>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</si>
  <si>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</si>
  <si>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</si>
  <si>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</si>
  <si>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</si>
  <si>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</si>
  <si>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</si>
  <si>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</si>
  <si>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</si>
  <si>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</si>
  <si>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</si>
  <si>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</si>
  <si>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</si>
  <si>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</si>
  <si>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</si>
  <si>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</si>
  <si>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</si>
  <si>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</si>
  <si>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</si>
  <si>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</si>
  <si>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</si>
  <si>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</si>
  <si>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</si>
  <si>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</si>
  <si>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</si>
  <si>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</si>
  <si>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</si>
  <si>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</si>
  <si>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</si>
  <si>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</si>
  <si>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</si>
  <si>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</si>
  <si>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</si>
  <si>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</si>
  <si>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</si>
  <si>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</si>
  <si>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</si>
  <si>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</si>
  <si>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</si>
  <si>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</si>
  <si>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</si>
  <si>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</si>
  <si>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</si>
  <si>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</si>
  <si>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</si>
  <si>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</si>
  <si>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</si>
  <si>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</si>
  <si>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</si>
  <si>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</si>
  <si>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</si>
  <si>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</si>
  <si>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</si>
  <si>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</si>
  <si>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</si>
  <si>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</si>
  <si>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</si>
  <si>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</si>
  <si>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</si>
  <si>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</si>
  <si>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</si>
  <si>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</si>
  <si>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</si>
  <si>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</si>
  <si>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</si>
  <si>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</si>
  <si>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</si>
  <si>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</si>
  <si>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</si>
  <si>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</si>
  <si>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</si>
  <si>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</si>
  <si>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</si>
  <si>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</si>
  <si>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</si>
  <si>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</si>
  <si>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</si>
  <si>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</si>
  <si>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</si>
  <si>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</si>
  <si>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</si>
  <si>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</si>
  <si>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</si>
  <si>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</si>
  <si>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</si>
  <si>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</si>
  <si>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</si>
  <si>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</si>
  <si>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</si>
  <si>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</si>
  <si>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</si>
  <si>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</si>
  <si>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</si>
  <si>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</si>
  <si>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</si>
  <si>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</si>
  <si>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</si>
  <si>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</si>
  <si>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</si>
  <si>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</si>
  <si>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</si>
  <si>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</si>
  <si>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</si>
  <si>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</si>
  <si>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</si>
  <si>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</si>
  <si>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</si>
  <si>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</si>
  <si>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</si>
  <si>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</si>
  <si>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</si>
  <si>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</si>
  <si>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</si>
  <si>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</si>
  <si>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</si>
  <si>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</si>
  <si>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</si>
  <si>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</si>
  <si>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</si>
  <si>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</si>
  <si>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</si>
  <si>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</si>
  <si>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</si>
  <si>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</si>
  <si>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</si>
  <si>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</si>
  <si>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</si>
  <si>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</si>
  <si>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</si>
  <si>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</si>
  <si>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</si>
  <si>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</si>
  <si>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</si>
  <si>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</si>
  <si>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</si>
  <si>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</si>
  <si>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</si>
  <si>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</si>
  <si>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</si>
  <si>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</si>
  <si>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</si>
  <si>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</si>
  <si>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</si>
  <si>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</si>
  <si>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</si>
  <si>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</si>
  <si>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</si>
  <si>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</si>
  <si>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</si>
  <si>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</si>
  <si>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</si>
  <si>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</si>
  <si>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</si>
  <si>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</si>
  <si>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</si>
  <si>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</si>
  <si>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</si>
  <si>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</si>
  <si>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</si>
  <si>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</si>
  <si>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</si>
  <si>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</si>
  <si>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</si>
  <si>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</si>
  <si>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</si>
  <si>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</si>
  <si>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</si>
  <si>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</si>
  <si>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</si>
  <si>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</si>
  <si>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</si>
  <si>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</si>
  <si>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</si>
  <si>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</si>
  <si>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</si>
  <si>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</si>
  <si>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</si>
  <si>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</si>
  <si>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</si>
  <si>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</si>
  <si>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</si>
  <si>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</si>
  <si>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</si>
  <si>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</si>
  <si>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</si>
  <si>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</si>
  <si>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</si>
  <si>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</si>
  <si>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</si>
  <si>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</si>
  <si>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</si>
  <si>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</si>
  <si>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</si>
  <si>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</si>
  <si>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</si>
  <si>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</si>
  <si>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</si>
  <si>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</si>
  <si>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</si>
  <si>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</si>
  <si>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</si>
  <si>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</si>
  <si>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</si>
  <si>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</si>
  <si>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</si>
  <si>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</si>
  <si>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</si>
  <si>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</si>
  <si>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</si>
  <si>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</si>
  <si>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</si>
  <si>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</si>
  <si>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</si>
  <si>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</si>
  <si>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</si>
  <si>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</si>
  <si>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</si>
  <si>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</si>
  <si>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</si>
  <si>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</si>
  <si>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</si>
  <si>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</si>
  <si>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</si>
  <si>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</si>
  <si>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</si>
  <si>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</si>
  <si>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</si>
  <si>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</si>
  <si>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</si>
  <si>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</si>
  <si>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</si>
  <si>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</si>
  <si>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</si>
  <si>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</si>
  <si>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</si>
  <si>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</si>
  <si>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</si>
  <si>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</si>
  <si>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</si>
  <si>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</si>
  <si>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</si>
  <si>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</si>
  <si>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</si>
  <si>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</si>
  <si>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</si>
  <si>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</si>
  <si>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</si>
  <si>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</si>
  <si>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</si>
  <si>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</si>
  <si>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</si>
  <si>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</si>
  <si>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</si>
  <si>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</si>
  <si>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</si>
  <si>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</si>
  <si>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</si>
  <si>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</si>
  <si>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</si>
  <si>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</si>
  <si>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</si>
  <si>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</si>
  <si>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</si>
  <si>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</si>
  <si>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</si>
  <si>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</si>
  <si>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</si>
  <si>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</si>
  <si>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</si>
  <si>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</si>
  <si>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</si>
  <si>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</si>
  <si>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</si>
  <si>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</si>
  <si>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</si>
  <si>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</si>
  <si>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</si>
  <si>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</si>
  <si>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</si>
  <si>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</si>
  <si>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</si>
  <si>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</si>
  <si>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</si>
  <si>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</si>
  <si>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</si>
  <si>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</si>
  <si>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</si>
  <si>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</si>
  <si>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</si>
  <si>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</si>
  <si>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</si>
  <si>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</si>
  <si>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</si>
  <si>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</si>
  <si>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</si>
  <si>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</si>
  <si>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</si>
  <si>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</si>
  <si>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</si>
  <si>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</si>
  <si>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</si>
  <si>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</si>
  <si>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</si>
  <si>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</si>
  <si>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</si>
  <si>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</si>
  <si>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</si>
  <si>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</si>
  <si>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</si>
  <si>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</si>
  <si>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</si>
  <si>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</si>
  <si>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</si>
  <si>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</si>
  <si>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</si>
  <si>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</si>
  <si>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</si>
  <si>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</si>
  <si>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</si>
  <si>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</si>
  <si>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</si>
  <si>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</si>
  <si>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</si>
  <si>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</si>
  <si>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</si>
  <si>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</si>
  <si>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</si>
  <si>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</si>
  <si>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</si>
  <si>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</si>
  <si>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</si>
  <si>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</si>
  <si>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</si>
  <si>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</si>
  <si>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</si>
  <si>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</si>
  <si>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</si>
  <si>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</si>
  <si>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</si>
  <si>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</si>
  <si>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</si>
  <si>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</si>
  <si>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</si>
  <si>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</si>
  <si>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</si>
  <si>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</si>
  <si>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</si>
  <si>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</si>
  <si>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</si>
  <si>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</si>
  <si>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</si>
  <si>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</si>
  <si>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</si>
  <si>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</si>
  <si>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</si>
  <si>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</si>
  <si>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</si>
  <si>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</si>
  <si>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</si>
  <si>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</si>
  <si>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</si>
  <si>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</si>
  <si>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</si>
  <si>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</si>
  <si>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</si>
  <si>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</si>
  <si>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</si>
  <si>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</si>
  <si>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</si>
  <si>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</si>
  <si>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</si>
  <si>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</si>
  <si>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</si>
  <si>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</si>
  <si>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</si>
  <si>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</si>
  <si>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</si>
  <si>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</si>
  <si>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</si>
  <si>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</si>
  <si>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</si>
  <si>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</si>
  <si>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</si>
  <si>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</si>
  <si>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</si>
  <si>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</si>
  <si>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</si>
  <si>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</si>
  <si>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</si>
  <si>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</si>
  <si>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</si>
  <si>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</si>
  <si>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</si>
  <si>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</si>
  <si>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</si>
  <si>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</si>
  <si>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</si>
  <si>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</si>
  <si>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</si>
  <si>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</si>
  <si>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</si>
  <si>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</si>
  <si>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</si>
  <si>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</si>
  <si>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</si>
  <si>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</si>
  <si>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</si>
  <si>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</si>
  <si>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</si>
  <si>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</si>
  <si>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</si>
  <si>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</si>
  <si>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</si>
  <si>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</si>
  <si>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</si>
  <si>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</si>
  <si>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</si>
  <si>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</si>
  <si>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</si>
  <si>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</si>
  <si>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</si>
  <si>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</si>
  <si>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</si>
  <si>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</si>
  <si>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</si>
  <si>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</si>
  <si>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</si>
  <si>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</si>
  <si>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</si>
  <si>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</si>
  <si>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</si>
  <si>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</si>
  <si>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</si>
  <si>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</si>
  <si>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</si>
  <si>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</si>
  <si>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</si>
  <si>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</si>
  <si>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</si>
  <si>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</si>
  <si>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</si>
  <si>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</si>
  <si>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</si>
  <si>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</si>
  <si>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</si>
  <si>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</si>
  <si>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</si>
  <si>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</si>
  <si>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</si>
  <si>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</si>
  <si>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</si>
  <si>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</si>
  <si>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</si>
  <si>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</si>
  <si>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</si>
  <si>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</si>
  <si>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</si>
  <si>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</si>
  <si>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</si>
  <si>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</si>
  <si>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</si>
  <si>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</si>
  <si>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</si>
  <si>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</si>
  <si>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</si>
  <si>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</si>
  <si>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</si>
  <si>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</si>
  <si>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</si>
  <si>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</si>
  <si>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</si>
  <si>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</si>
  <si>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</si>
  <si>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</si>
  <si>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</si>
  <si>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</si>
  <si>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</si>
  <si>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</si>
  <si>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</si>
  <si>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</si>
  <si>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</si>
  <si>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</si>
  <si>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</si>
  <si>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</si>
  <si>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</si>
  <si>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</si>
  <si>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</si>
  <si>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</si>
  <si>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</si>
  <si>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</si>
  <si>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</si>
  <si>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</si>
  <si>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</si>
  <si>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</si>
  <si>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</si>
  <si>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</si>
  <si>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</si>
  <si>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</si>
  <si>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</si>
  <si>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</si>
  <si>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</si>
  <si>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</si>
  <si>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</si>
  <si>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</si>
  <si>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</si>
  <si>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</si>
  <si>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</si>
  <si>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</si>
  <si>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</si>
  <si>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</si>
  <si>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</si>
  <si>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</si>
  <si>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</si>
  <si>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</si>
  <si>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</si>
  <si>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</si>
  <si>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</si>
  <si>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</si>
  <si>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</si>
  <si>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</si>
  <si>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</si>
  <si>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</si>
  <si>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</si>
  <si>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</si>
  <si>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</si>
  <si>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</si>
  <si>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</si>
  <si>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</si>
  <si>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</si>
  <si>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</si>
  <si>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</si>
  <si>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</si>
  <si>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</si>
  <si>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</si>
  <si>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</si>
  <si>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</si>
  <si>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</si>
  <si>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</si>
  <si>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</si>
  <si>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</si>
  <si>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</si>
  <si>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</si>
  <si>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</si>
  <si>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</si>
  <si>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</si>
  <si>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</si>
  <si>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</si>
  <si>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</si>
  <si>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</si>
  <si>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</si>
  <si>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</si>
  <si>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</si>
  <si>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</si>
  <si>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</si>
  <si>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</si>
  <si>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</si>
  <si>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</si>
  <si>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</si>
  <si>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</si>
  <si>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</si>
  <si>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</si>
  <si>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</si>
  <si>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</si>
  <si>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</si>
  <si>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</si>
  <si>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</si>
  <si>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</si>
  <si>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</si>
  <si>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</si>
  <si>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</si>
  <si>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</si>
  <si>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</si>
  <si>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</si>
  <si>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</si>
  <si>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</si>
  <si>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</si>
  <si>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</si>
  <si>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</si>
  <si>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</si>
  <si>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</si>
  <si>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</si>
  <si>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</si>
  <si>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</si>
  <si>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</si>
  <si>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</si>
  <si>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</si>
  <si>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</si>
  <si>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</si>
  <si>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</si>
  <si>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</si>
  <si>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</si>
  <si>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</si>
  <si>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</si>
  <si>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</si>
  <si>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</si>
  <si>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</si>
  <si>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</si>
  <si>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</si>
  <si>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</si>
  <si>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</si>
  <si>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</si>
  <si>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</si>
  <si>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</si>
  <si>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</si>
  <si>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</si>
  <si>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</si>
  <si>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</si>
  <si>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</si>
  <si>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</si>
  <si>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</si>
  <si>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</si>
  <si>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</si>
  <si>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</si>
  <si>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</si>
  <si>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</si>
  <si>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</si>
  <si>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</si>
  <si>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</si>
  <si>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</si>
  <si>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</si>
  <si>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</si>
  <si>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</si>
  <si>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</si>
  <si>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</si>
  <si>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</si>
  <si>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</si>
  <si>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</si>
  <si>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</si>
  <si>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</si>
  <si>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</si>
  <si>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</si>
  <si>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</si>
  <si>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</si>
  <si>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</si>
  <si>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</si>
  <si>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</si>
  <si>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</si>
  <si>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</si>
  <si>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</si>
  <si>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</si>
  <si>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</si>
  <si>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</si>
  <si>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</si>
  <si>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</si>
  <si>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</si>
  <si>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</si>
  <si>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</si>
  <si>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</si>
  <si>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</si>
  <si>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</si>
  <si>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</si>
  <si>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</si>
  <si>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</si>
  <si>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</si>
  <si>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</si>
  <si>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</si>
  <si>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</si>
  <si>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</si>
  <si>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</si>
  <si>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</si>
  <si>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</si>
  <si>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</si>
  <si>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</si>
  <si>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</si>
  <si>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</si>
  <si>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</si>
  <si>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</si>
  <si>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</si>
  <si>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</si>
  <si>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</si>
  <si>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</si>
  <si>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</si>
  <si>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</si>
  <si>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</si>
  <si>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</si>
  <si>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</si>
  <si>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</si>
  <si>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</si>
  <si>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</si>
  <si>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</si>
  <si>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</si>
  <si>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</si>
  <si>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</si>
  <si>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</si>
  <si>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</si>
  <si>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</si>
  <si>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</si>
  <si>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</si>
  <si>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</si>
  <si>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</si>
  <si>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</si>
  <si>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</si>
  <si>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</si>
  <si>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</si>
  <si>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</si>
  <si>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</si>
  <si>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</si>
  <si>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</si>
  <si>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</si>
  <si>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</si>
  <si>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</si>
  <si>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</si>
  <si>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</si>
  <si>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</si>
  <si>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</si>
  <si>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</si>
  <si>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</si>
  <si>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</si>
  <si>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</si>
  <si>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</si>
  <si>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</si>
  <si>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</si>
  <si>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</si>
  <si>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</si>
  <si>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</si>
  <si>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</si>
  <si>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</si>
  <si>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</si>
  <si>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</si>
  <si>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</si>
  <si>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</si>
  <si>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</si>
  <si>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</si>
  <si>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</si>
  <si>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</si>
  <si>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</si>
  <si>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</si>
  <si>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</si>
  <si>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</si>
  <si>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</si>
  <si>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</si>
  <si>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</si>
  <si>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</si>
  <si>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</si>
  <si>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</si>
  <si>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</si>
  <si>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</si>
  <si>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</si>
  <si>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</si>
  <si>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</si>
  <si>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</si>
  <si>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</si>
  <si>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</si>
  <si>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</si>
  <si>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</si>
  <si>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</si>
  <si>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</si>
  <si>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</si>
  <si>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</si>
  <si>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</si>
  <si>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</si>
  <si>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</si>
  <si>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</si>
  <si>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</si>
  <si>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</si>
  <si>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</si>
  <si>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</si>
  <si>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</si>
  <si>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</si>
  <si>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</si>
  <si>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</si>
  <si>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</si>
  <si>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</si>
  <si>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</si>
  <si>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</si>
  <si>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</si>
  <si>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</si>
  <si>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</si>
  <si>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</si>
  <si>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</si>
  <si>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</si>
  <si>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</si>
  <si>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</si>
  <si>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</si>
  <si>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</si>
  <si>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</si>
  <si>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</si>
  <si>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</si>
  <si>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</si>
  <si>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</si>
  <si>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</si>
  <si>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</si>
  <si>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</si>
  <si>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</si>
  <si>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</si>
  <si>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</si>
  <si>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</si>
  <si>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</si>
  <si>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</si>
  <si>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</si>
  <si>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</si>
  <si>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</si>
  <si>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</si>
  <si>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</si>
  <si>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</si>
  <si>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</si>
  <si>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</si>
  <si>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</si>
  <si>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</si>
  <si>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</si>
  <si>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</si>
  <si>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</si>
  <si>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</si>
  <si>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</si>
  <si>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</si>
  <si>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</si>
  <si>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</si>
  <si>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</si>
  <si>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</si>
  <si>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</si>
  <si>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</si>
  <si>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</si>
  <si>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</si>
  <si>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</si>
  <si>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</si>
  <si>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</si>
  <si>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</si>
  <si>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</si>
  <si>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</si>
  <si>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</si>
  <si>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</si>
  <si>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</si>
  <si>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</si>
  <si>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</si>
  <si>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</si>
  <si>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</si>
  <si>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</si>
  <si>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</si>
  <si>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</si>
  <si>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</si>
  <si>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</si>
  <si>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</si>
  <si>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</si>
  <si>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</si>
  <si>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</si>
  <si>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</si>
  <si>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</si>
  <si>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</si>
  <si>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</si>
  <si>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</si>
  <si>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</si>
  <si>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</si>
  <si>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</si>
  <si>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</si>
  <si>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</si>
  <si>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</si>
  <si>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</si>
  <si>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</si>
  <si>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</si>
  <si>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</si>
  <si>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</si>
  <si>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</si>
  <si>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</si>
  <si>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</si>
  <si>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</si>
  <si>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</si>
  <si>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</si>
  <si>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</si>
  <si>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</si>
  <si>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</si>
  <si>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</si>
  <si>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</si>
  <si>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</si>
  <si>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</si>
  <si>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</si>
  <si>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</si>
  <si>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</si>
  <si>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</si>
  <si>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</si>
  <si>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</si>
  <si>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</si>
  <si>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</si>
  <si>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</si>
  <si>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</si>
  <si>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</si>
  <si>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</si>
  <si>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</si>
  <si>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</si>
  <si>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</si>
  <si>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</si>
  <si>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</si>
  <si>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</si>
  <si>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</si>
  <si>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</si>
  <si>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</si>
  <si>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</si>
  <si>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</si>
  <si>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</si>
  <si>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</si>
  <si>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</si>
  <si>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</si>
  <si>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</si>
  <si>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</si>
  <si>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</si>
  <si>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</si>
  <si>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</si>
  <si>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</si>
  <si>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</si>
  <si>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</si>
  <si>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</si>
  <si>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</si>
  <si>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</si>
  <si>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</si>
  <si>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</si>
  <si>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</si>
  <si>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</si>
  <si>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</si>
  <si>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</si>
  <si>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</si>
  <si>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</si>
  <si>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</si>
  <si>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</si>
  <si>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</si>
  <si>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</si>
  <si>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</si>
  <si>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</si>
  <si>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</si>
  <si>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</si>
  <si>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</si>
  <si>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</si>
  <si>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</si>
  <si>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</si>
  <si>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</si>
  <si>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</si>
  <si>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</si>
  <si>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</si>
  <si>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</si>
  <si>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</si>
  <si>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</si>
  <si>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</si>
  <si>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</si>
  <si>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</si>
  <si>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</si>
  <si>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</si>
  <si>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</si>
  <si>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</si>
  <si>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</si>
  <si>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</si>
  <si>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</si>
  <si>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</si>
  <si>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</si>
  <si>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</si>
  <si>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</si>
  <si>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</si>
  <si>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</si>
  <si>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</si>
  <si>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</si>
  <si>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</si>
  <si>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</si>
  <si>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</si>
  <si>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</si>
  <si>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</si>
  <si>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</si>
  <si>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</si>
  <si>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</si>
  <si>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</si>
  <si>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</si>
  <si>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</si>
  <si>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</si>
  <si>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</si>
  <si>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</si>
  <si>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</si>
  <si>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</si>
  <si>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</si>
  <si>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</si>
  <si>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</si>
  <si>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</si>
  <si>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</si>
  <si>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</si>
  <si>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</si>
  <si>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</si>
  <si>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</si>
  <si>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</si>
  <si>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</si>
  <si>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</si>
  <si>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</si>
  <si>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</si>
  <si>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</si>
  <si>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</si>
  <si>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</si>
  <si>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</si>
  <si>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</si>
  <si>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</si>
  <si>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</si>
  <si>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</si>
  <si>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</si>
  <si>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</si>
  <si>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</si>
  <si>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</si>
  <si>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</si>
  <si>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</si>
  <si>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</si>
  <si>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</si>
  <si>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</si>
  <si>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</si>
  <si>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</si>
  <si>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</si>
  <si>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</si>
  <si>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</si>
  <si>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</si>
  <si>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</si>
  <si>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</si>
  <si>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</si>
  <si>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</si>
  <si>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</si>
  <si>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</si>
  <si>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</si>
  <si>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</si>
  <si>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</si>
  <si>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</si>
  <si>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</si>
  <si>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</si>
  <si>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</si>
  <si>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</si>
  <si>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</si>
  <si>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</si>
  <si>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</si>
  <si>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</si>
  <si>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</si>
  <si>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</si>
  <si>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</si>
  <si>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</si>
  <si>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</si>
  <si>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</si>
  <si>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</si>
  <si>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</si>
  <si>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</si>
  <si>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</si>
  <si>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</si>
  <si>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</si>
  <si>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</si>
  <si>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</si>
  <si>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</si>
  <si>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</si>
  <si>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</si>
  <si>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</si>
  <si>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</si>
  <si>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</si>
  <si>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</si>
  <si>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</si>
  <si>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</si>
  <si>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</si>
  <si>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</si>
  <si>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</si>
  <si>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</si>
  <si>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</si>
  <si>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</si>
  <si>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</si>
  <si>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</si>
  <si>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</si>
  <si>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</si>
  <si>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</si>
  <si>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</si>
  <si>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</si>
  <si>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</si>
  <si>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</si>
  <si>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</si>
  <si>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</si>
  <si>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</si>
  <si>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</si>
  <si>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</si>
  <si>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</si>
  <si>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</si>
  <si>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</si>
  <si>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</si>
  <si>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</si>
  <si>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</si>
  <si>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</si>
  <si>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</si>
  <si>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</si>
  <si>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</si>
  <si>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</si>
  <si>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</si>
  <si>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</si>
  <si>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</si>
  <si>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</si>
  <si>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</si>
  <si>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</si>
  <si>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</si>
  <si>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</si>
  <si>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</si>
  <si>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</si>
  <si>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</si>
  <si>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</si>
  <si>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</si>
  <si>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</si>
  <si>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</si>
  <si>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</si>
  <si>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</si>
  <si>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</si>
  <si>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</si>
  <si>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</si>
  <si>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</si>
  <si>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</si>
  <si>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</si>
  <si>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</si>
  <si>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</si>
  <si>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</si>
  <si>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</si>
  <si>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</si>
  <si>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</si>
  <si>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</si>
  <si>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</si>
  <si>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</si>
  <si>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</si>
  <si>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</si>
  <si>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</si>
  <si>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</si>
  <si>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</si>
  <si>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</si>
  <si>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</si>
  <si>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</si>
  <si>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</si>
  <si>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</si>
  <si>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</si>
  <si>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</si>
  <si>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</si>
  <si>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</si>
  <si>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</si>
  <si>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</si>
  <si>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</si>
  <si>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</si>
  <si>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</si>
  <si>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</si>
  <si>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</si>
  <si>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</si>
  <si>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</si>
  <si>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</si>
  <si>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</si>
  <si>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</si>
  <si>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</si>
  <si>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</si>
  <si>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</si>
  <si>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</si>
  <si>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</si>
  <si>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</si>
  <si>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</si>
  <si>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</si>
  <si>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</si>
  <si>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</si>
  <si>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</si>
  <si>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</si>
  <si>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</si>
  <si>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</si>
  <si>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</si>
  <si>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</si>
  <si>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</si>
  <si>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</si>
  <si>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</si>
  <si>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</si>
  <si>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</si>
  <si>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</si>
  <si>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</si>
  <si>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</si>
  <si>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</si>
  <si>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</si>
  <si>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</si>
  <si>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</si>
  <si>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</si>
  <si>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</si>
  <si>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</si>
  <si>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</si>
  <si>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</si>
  <si>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</si>
  <si>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</si>
  <si>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</si>
  <si>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</si>
  <si>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</si>
  <si>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</si>
  <si>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</si>
  <si>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</si>
  <si>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</si>
  <si>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</si>
  <si>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</si>
  <si>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</si>
  <si>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</si>
  <si>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</si>
  <si>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</si>
  <si>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</si>
  <si>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</si>
  <si>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</si>
  <si>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</si>
  <si>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</si>
  <si>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</si>
  <si>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</si>
  <si>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</si>
  <si>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</si>
  <si>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</si>
  <si>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</si>
  <si>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</si>
  <si>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</si>
  <si>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</si>
  <si>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</si>
  <si>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</si>
  <si>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</si>
  <si>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</si>
  <si>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</si>
  <si>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</si>
  <si>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</si>
  <si>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</si>
  <si>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</si>
  <si>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</si>
  <si>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</si>
  <si>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</si>
  <si>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</si>
  <si>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</si>
  <si>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</si>
  <si>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</si>
  <si>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</si>
  <si>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</si>
  <si>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</si>
  <si>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</si>
  <si>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</si>
  <si>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</si>
  <si>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</si>
  <si>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</si>
  <si>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</si>
  <si>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</si>
  <si>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</si>
  <si>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</si>
  <si>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</si>
  <si>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</si>
  <si>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</si>
  <si>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</si>
  <si>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</si>
  <si>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</si>
  <si>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</si>
  <si>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</si>
  <si>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</si>
  <si>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</si>
  <si>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</si>
  <si>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</si>
  <si>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</si>
  <si>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</si>
  <si>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</si>
  <si>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</si>
  <si>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</si>
  <si>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</si>
  <si>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</si>
  <si>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</si>
  <si>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</si>
  <si>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</si>
  <si>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</si>
  <si>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</si>
  <si>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</si>
  <si>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</si>
  <si>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</si>
  <si>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</si>
  <si>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</si>
  <si>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</si>
  <si>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</si>
  <si>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</si>
  <si>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</si>
  <si>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</si>
  <si>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</si>
  <si>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</si>
  <si>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</si>
  <si>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</si>
  <si>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</si>
  <si>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</si>
  <si>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</si>
  <si>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</si>
  <si>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</si>
  <si>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</si>
  <si>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</si>
  <si>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</si>
  <si>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</si>
  <si>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</si>
  <si>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</si>
  <si>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</si>
  <si>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</si>
  <si>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</si>
  <si>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</si>
  <si>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</si>
  <si>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</si>
  <si>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</si>
  <si>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</si>
  <si>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</si>
  <si>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</si>
  <si>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</si>
  <si>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</si>
  <si>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</si>
  <si>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</si>
  <si>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</si>
  <si>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</si>
  <si>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</si>
  <si>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</si>
  <si>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</si>
  <si>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</si>
  <si>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</si>
  <si>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</si>
  <si>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</si>
  <si>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</si>
  <si>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</si>
  <si>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</si>
  <si>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</si>
  <si>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</si>
  <si>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</si>
  <si>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</si>
  <si>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</si>
  <si>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</si>
  <si>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</si>
  <si>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</si>
  <si>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</si>
  <si>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</si>
  <si>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</si>
  <si>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</si>
  <si>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</si>
  <si>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</si>
  <si>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</si>
  <si>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</si>
  <si>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</si>
  <si>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</si>
  <si>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</si>
  <si>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</si>
  <si>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</si>
  <si>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</si>
  <si>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</si>
  <si>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</si>
  <si>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</si>
  <si>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</si>
  <si>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</si>
  <si>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</si>
  <si>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</si>
  <si>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</si>
  <si>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</si>
  <si>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</si>
  <si>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</si>
  <si>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</si>
  <si>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</si>
  <si>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</si>
  <si>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</si>
  <si>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</si>
  <si>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</si>
  <si>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</si>
  <si>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</si>
  <si>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</si>
  <si>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</si>
  <si>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</si>
  <si>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</si>
  <si>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</si>
  <si>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</si>
  <si>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</si>
  <si>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</si>
  <si>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</si>
  <si>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</si>
  <si>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</si>
  <si>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</si>
  <si>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</si>
  <si>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</si>
  <si>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</si>
  <si>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</si>
  <si>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</si>
  <si>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</si>
  <si>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</si>
  <si>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</si>
  <si>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</si>
  <si>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</si>
  <si>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</si>
  <si>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</si>
  <si>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</si>
  <si>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</si>
  <si>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</si>
  <si>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</si>
  <si>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</si>
  <si>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</si>
  <si>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</si>
  <si>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</si>
  <si>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</si>
  <si>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</si>
  <si>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</si>
  <si>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</si>
  <si>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</si>
  <si>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</si>
  <si>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</si>
  <si>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</si>
  <si>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</si>
  <si>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</si>
  <si>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</si>
  <si>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</si>
  <si>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</si>
  <si>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</si>
  <si>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</si>
  <si>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</si>
  <si>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</si>
  <si>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</si>
  <si>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</si>
  <si>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</si>
  <si>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</si>
  <si>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</si>
  <si>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</si>
  <si>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</si>
  <si>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</si>
  <si>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</si>
  <si>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</si>
  <si>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</si>
  <si>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</si>
  <si>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</si>
  <si>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</si>
  <si>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</si>
  <si>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</si>
  <si>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</si>
  <si>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</si>
  <si>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</si>
  <si>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</si>
  <si>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</si>
  <si>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</si>
  <si>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</si>
  <si>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</si>
  <si>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</si>
  <si>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</si>
  <si>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</si>
  <si>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</si>
  <si>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</si>
  <si>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</si>
  <si>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</si>
  <si>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</si>
  <si>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</si>
  <si>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</si>
  <si>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</si>
  <si>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</si>
  <si>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</si>
  <si>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</si>
  <si>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</si>
  <si>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</si>
  <si>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</si>
  <si>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</si>
  <si>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</si>
  <si>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</si>
  <si>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</si>
  <si>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</si>
  <si>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</si>
  <si>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</si>
  <si>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</si>
  <si>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</si>
  <si>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</si>
  <si>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</si>
  <si>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</si>
  <si>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</si>
  <si>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</si>
  <si>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</si>
  <si>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</si>
  <si>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</si>
  <si>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</si>
  <si>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</si>
  <si>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</si>
  <si>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</si>
  <si>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</si>
  <si>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</si>
  <si>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</si>
  <si>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</si>
  <si>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</si>
  <si>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</si>
  <si>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</si>
  <si>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</si>
  <si>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</si>
  <si>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</si>
  <si>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</si>
  <si>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</si>
  <si>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</si>
  <si>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</si>
  <si>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</si>
  <si>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</si>
  <si>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</si>
  <si>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</si>
  <si>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</si>
  <si>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</si>
  <si>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</si>
  <si>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</si>
  <si>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</si>
  <si>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</si>
  <si>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</si>
  <si>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</si>
  <si>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</si>
  <si>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</si>
  <si>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</si>
  <si>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</si>
  <si>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</si>
  <si>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</si>
  <si>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</si>
  <si>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</si>
  <si>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</si>
  <si>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</si>
  <si>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</si>
  <si>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</si>
  <si>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</si>
  <si>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</si>
  <si>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</si>
  <si>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</si>
  <si>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</si>
  <si>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</si>
  <si>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</si>
  <si>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</si>
  <si>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</si>
  <si>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</si>
  <si>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</si>
  <si>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</si>
  <si>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</si>
  <si>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</si>
  <si>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</si>
  <si>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</si>
  <si>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</si>
  <si>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</si>
  <si>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</si>
  <si>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</si>
  <si>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</si>
  <si>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</si>
  <si>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</si>
  <si>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</si>
  <si>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</si>
  <si>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</si>
  <si>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</si>
  <si>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</si>
  <si>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</si>
  <si>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</si>
  <si>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</si>
  <si>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</si>
  <si>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</si>
  <si>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</si>
  <si>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</si>
  <si>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</si>
  <si>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</si>
  <si>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</si>
  <si>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</si>
  <si>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</si>
  <si>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</si>
  <si>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</si>
  <si>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</si>
  <si>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</si>
  <si>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</si>
  <si>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</si>
  <si>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</si>
  <si>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</si>
  <si>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</si>
  <si>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</si>
  <si>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</si>
  <si>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</si>
  <si>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</si>
  <si>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</si>
  <si>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</si>
  <si>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</si>
  <si>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</si>
  <si>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</si>
  <si>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</si>
  <si>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</si>
  <si>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</si>
  <si>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</si>
  <si>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</si>
  <si>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</si>
  <si>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</si>
  <si>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</si>
  <si>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</si>
  <si>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</si>
  <si>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</si>
  <si>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</si>
  <si>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</si>
  <si>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</si>
  <si>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</si>
  <si>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</si>
  <si>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</si>
  <si>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</si>
  <si>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</si>
  <si>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</si>
  <si>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</si>
  <si>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</si>
  <si>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</si>
  <si>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</si>
  <si>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</si>
  <si>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</si>
  <si>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</si>
  <si>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</si>
  <si>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</si>
  <si>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</si>
  <si>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</si>
  <si>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</si>
  <si>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</si>
  <si>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</si>
  <si>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</si>
  <si>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</si>
  <si>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</si>
  <si>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</si>
  <si>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</si>
  <si>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</si>
  <si>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</si>
  <si>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</si>
  <si>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</si>
  <si>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</si>
  <si>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</si>
  <si>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</si>
  <si>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</si>
  <si>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</si>
  <si>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</si>
  <si>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</si>
  <si>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</si>
  <si>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</si>
  <si>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</si>
  <si>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</si>
  <si>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</si>
  <si>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</si>
  <si>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</si>
  <si>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</si>
  <si>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</si>
  <si>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</si>
  <si>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</si>
  <si>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</si>
  <si>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</si>
  <si>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</si>
  <si>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</si>
  <si>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</si>
  <si>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</si>
  <si>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</si>
  <si>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</si>
  <si>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</si>
  <si>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</si>
  <si>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</si>
  <si>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</si>
  <si>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</si>
  <si>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</si>
  <si>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</si>
  <si>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</si>
  <si>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</si>
  <si>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</si>
  <si>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</si>
  <si>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</si>
  <si>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</si>
  <si>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</si>
  <si>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</si>
  <si>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</si>
  <si>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</si>
  <si>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</si>
  <si>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</si>
  <si>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</si>
  <si>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</si>
  <si>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</si>
  <si>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</si>
  <si>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</si>
  <si>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</si>
  <si>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</si>
  <si>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</si>
  <si>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</si>
  <si>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</si>
  <si>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</si>
  <si>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</si>
  <si>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</si>
  <si>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</si>
  <si>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</si>
  <si>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</si>
  <si>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</si>
  <si>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</si>
  <si>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</si>
  <si>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</si>
  <si>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</si>
  <si>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</si>
  <si>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</si>
  <si>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</si>
  <si>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</si>
  <si>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</si>
  <si>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</si>
  <si>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</si>
  <si>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</si>
  <si>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</si>
  <si>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</si>
  <si>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</si>
  <si>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</si>
  <si>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</si>
  <si>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</si>
  <si>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</si>
  <si>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</si>
  <si>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</si>
  <si>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</si>
  <si>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</si>
  <si>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</si>
  <si>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</si>
  <si>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</si>
  <si>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</si>
  <si>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</si>
  <si>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</si>
  <si>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</si>
  <si>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</si>
  <si>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</si>
  <si>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</si>
  <si>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</si>
  <si>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</si>
  <si>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</si>
  <si>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</si>
  <si>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</si>
  <si>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</si>
  <si>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</si>
  <si>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</si>
  <si>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</si>
  <si>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</si>
  <si>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</si>
  <si>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</si>
  <si>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</si>
  <si>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</si>
  <si>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</si>
  <si>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</si>
  <si>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</si>
  <si>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</si>
  <si>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</si>
  <si>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</si>
  <si>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</si>
  <si>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</si>
  <si>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</si>
  <si>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</si>
  <si>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</si>
  <si>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</si>
  <si>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</si>
  <si>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</si>
  <si>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</si>
  <si>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</si>
  <si>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</si>
  <si>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</si>
  <si>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</si>
  <si>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</si>
  <si>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</si>
  <si>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</si>
  <si>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</si>
  <si>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</si>
  <si>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</si>
  <si>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</si>
  <si>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</si>
  <si>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</si>
  <si>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</si>
  <si>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</si>
  <si>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</si>
  <si>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</si>
  <si>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</si>
  <si>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</si>
  <si>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</si>
  <si>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</si>
  <si>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</si>
  <si>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</si>
  <si>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</si>
  <si>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</si>
  <si>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</si>
  <si>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</si>
  <si>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</si>
  <si>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</si>
  <si>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</si>
  <si>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</si>
  <si>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</si>
  <si>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</si>
  <si>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</si>
  <si>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</si>
  <si>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</si>
  <si>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</si>
  <si>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</si>
  <si>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</si>
  <si>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</si>
  <si>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</si>
  <si>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</si>
  <si>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</si>
  <si>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</si>
  <si>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</si>
  <si>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</si>
  <si>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</si>
  <si>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</si>
  <si>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</si>
  <si>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</si>
  <si>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</si>
  <si>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</si>
  <si>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</si>
  <si>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</si>
  <si>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</si>
  <si>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</si>
  <si>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</si>
  <si>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</si>
  <si>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</si>
  <si>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</si>
  <si>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</si>
  <si>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</si>
  <si>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</si>
  <si>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</si>
  <si>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</si>
  <si>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</si>
  <si>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</si>
  <si>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</si>
  <si>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</si>
  <si>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</si>
  <si>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</si>
  <si>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</si>
  <si>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</si>
  <si>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</si>
  <si>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</si>
  <si>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</si>
  <si>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</si>
  <si>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</si>
  <si>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</si>
  <si>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</si>
  <si>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</si>
  <si>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</si>
  <si>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</si>
  <si>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</si>
  <si>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</si>
  <si>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</si>
  <si>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</si>
  <si>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</si>
  <si>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</si>
  <si>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</si>
  <si>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</si>
  <si>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</si>
  <si>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</si>
  <si>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</si>
  <si>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</si>
  <si>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</si>
  <si>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</si>
  <si>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</si>
  <si>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</si>
  <si>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</si>
  <si>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</si>
  <si>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</si>
  <si>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</si>
  <si>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</si>
  <si>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</si>
  <si>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</si>
  <si>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</si>
  <si>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</si>
  <si>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</si>
  <si>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</si>
  <si>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</si>
  <si>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</si>
  <si>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</si>
  <si>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</si>
  <si>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</si>
  <si>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</si>
  <si>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</si>
  <si>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</si>
  <si>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</si>
  <si>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</si>
  <si>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</si>
  <si>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</si>
  <si>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</si>
  <si>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</si>
  <si>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</si>
  <si>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</si>
  <si>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</si>
  <si>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</si>
  <si>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</si>
  <si>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</si>
  <si>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</si>
  <si>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</si>
  <si>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</si>
  <si>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</si>
  <si>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</si>
  <si>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</si>
  <si>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</si>
  <si>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</si>
  <si>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</si>
  <si>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</si>
  <si>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</si>
  <si>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</si>
  <si>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</si>
  <si>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</si>
  <si>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</si>
  <si>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</si>
  <si>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</si>
  <si>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</si>
  <si>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</si>
  <si>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</si>
  <si>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</si>
  <si>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</si>
  <si>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</si>
  <si>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</si>
  <si>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</si>
  <si>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</si>
  <si>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</si>
  <si>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</si>
  <si>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</si>
  <si>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</si>
  <si>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</si>
  <si>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</si>
  <si>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</si>
  <si>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</si>
  <si>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</si>
  <si>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</si>
  <si>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</si>
  <si>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</si>
  <si>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</si>
  <si>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</si>
  <si>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</si>
  <si>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</si>
  <si>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</si>
  <si>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</si>
  <si>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</si>
  <si>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</si>
  <si>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</si>
  <si>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</si>
  <si>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</si>
  <si>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</si>
  <si>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</si>
  <si>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</si>
  <si>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</si>
  <si>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</si>
  <si>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</si>
  <si>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</si>
  <si>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</si>
  <si>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</si>
  <si>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</si>
  <si>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</si>
  <si>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</si>
  <si>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</si>
  <si>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</si>
  <si>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</si>
  <si>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</si>
  <si>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</si>
  <si>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</si>
  <si>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</si>
  <si>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</si>
  <si>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</si>
  <si>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</si>
  <si>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</si>
  <si>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</si>
  <si>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</si>
  <si>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</si>
  <si>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</si>
  <si>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</si>
  <si>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</si>
  <si>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</si>
  <si>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</si>
  <si>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</si>
  <si>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</si>
  <si>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</si>
  <si>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</si>
  <si>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</si>
  <si>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</si>
  <si>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</si>
  <si>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</si>
  <si>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</si>
  <si>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</si>
  <si>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</si>
  <si>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</si>
  <si>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</si>
  <si>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</si>
  <si>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</si>
  <si>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</si>
  <si>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</si>
  <si>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</si>
  <si>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</si>
  <si>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</si>
  <si>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</si>
  <si>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</si>
  <si>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</si>
  <si>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</si>
  <si>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</si>
  <si>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</si>
  <si>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</si>
  <si>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</si>
  <si>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</si>
  <si>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</si>
  <si>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</si>
  <si>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</si>
  <si>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</si>
  <si>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</si>
  <si>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</si>
  <si>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</si>
  <si>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</si>
  <si>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</si>
  <si>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</si>
  <si>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</si>
  <si>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</si>
  <si>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</si>
  <si>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</si>
  <si>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</si>
  <si>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</si>
  <si>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</si>
  <si>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</si>
  <si>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</si>
  <si>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</si>
  <si>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</si>
  <si>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</si>
  <si>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</si>
  <si>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</si>
  <si>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</si>
  <si>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</si>
  <si>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</si>
  <si>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</si>
  <si>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</si>
  <si>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</si>
  <si>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</si>
  <si>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</si>
  <si>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</si>
  <si>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</si>
  <si>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</si>
  <si>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</si>
  <si>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</si>
  <si>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</si>
  <si>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</si>
  <si>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</si>
  <si>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</si>
  <si>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</si>
  <si>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</si>
  <si>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</si>
  <si>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</si>
  <si>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</si>
  <si>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</si>
  <si>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</si>
  <si>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</si>
  <si>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</si>
  <si>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</si>
  <si>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</si>
  <si>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</si>
  <si>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</si>
  <si>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</si>
  <si>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</si>
  <si>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</si>
  <si>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</si>
  <si>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</si>
  <si>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</si>
  <si>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</si>
  <si>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</si>
  <si>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</si>
  <si>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</si>
  <si>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</si>
  <si>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</si>
  <si>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</si>
  <si>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</si>
  <si>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</si>
  <si>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</si>
  <si>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</si>
  <si>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</si>
  <si>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</si>
  <si>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</si>
  <si>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</si>
  <si>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</si>
  <si>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</si>
  <si>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</si>
  <si>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</si>
  <si>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</si>
  <si>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</si>
  <si>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</si>
  <si>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</si>
  <si>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</si>
  <si>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</si>
  <si>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</si>
  <si>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</si>
  <si>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</si>
  <si>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</si>
  <si>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</si>
  <si>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</si>
  <si>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</si>
  <si>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</si>
  <si>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</si>
  <si>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</si>
  <si>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</si>
  <si>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</si>
  <si>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</si>
  <si>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</si>
  <si>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</si>
  <si>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</si>
  <si>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</si>
  <si>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</si>
  <si>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</si>
  <si>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</si>
  <si>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</si>
  <si>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</si>
  <si>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</si>
  <si>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</si>
  <si>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</si>
  <si>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</si>
  <si>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</si>
  <si>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</si>
  <si>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</si>
  <si>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</si>
  <si>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</si>
  <si>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</si>
  <si>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</si>
  <si>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</si>
  <si>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</si>
  <si>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</si>
  <si>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</si>
  <si>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</si>
  <si>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</si>
  <si>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</si>
  <si>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</si>
  <si>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</si>
  <si>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</si>
  <si>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</si>
  <si>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</si>
  <si>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</si>
  <si>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</si>
  <si>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</si>
  <si>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</si>
  <si>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</si>
  <si>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</si>
  <si>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</si>
  <si>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</si>
  <si>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</si>
  <si>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</si>
  <si>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</si>
  <si>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</si>
  <si>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</si>
  <si>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</si>
  <si>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</si>
  <si>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</si>
  <si>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</si>
  <si>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</si>
  <si>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</si>
  <si>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</si>
  <si>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</si>
  <si>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</si>
  <si>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</si>
  <si>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</si>
  <si>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</si>
  <si>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</si>
  <si>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</si>
  <si>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</si>
  <si>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</si>
  <si>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</si>
  <si>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</si>
  <si>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</si>
  <si>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</si>
  <si>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</si>
  <si>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</si>
  <si>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</si>
  <si>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</si>
  <si>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</si>
  <si>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</si>
  <si>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</si>
  <si>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</si>
  <si>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</si>
  <si>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</si>
  <si>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</si>
  <si>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</si>
  <si>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</si>
  <si>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</si>
  <si>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</si>
  <si>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</si>
  <si>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</si>
  <si>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</si>
  <si>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</si>
  <si>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</si>
  <si>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</si>
  <si>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</si>
  <si>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</si>
  <si>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</si>
  <si>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</si>
  <si>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</si>
  <si>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</si>
  <si>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</si>
  <si>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</si>
  <si>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</si>
  <si>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</si>
  <si>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</si>
  <si>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</si>
  <si>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</si>
  <si>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</si>
  <si>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</si>
  <si>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</si>
  <si>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</si>
  <si>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</si>
  <si>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</si>
  <si>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</si>
  <si>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</si>
  <si>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</si>
  <si>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</si>
  <si>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</si>
  <si>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</si>
  <si>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</si>
  <si>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</si>
  <si>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</si>
  <si>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</si>
  <si>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</si>
  <si>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</si>
  <si>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</si>
  <si>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</si>
  <si>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</si>
  <si>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</si>
  <si>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</si>
  <si>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</si>
  <si>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</si>
  <si>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</si>
  <si>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</si>
  <si>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</si>
  <si>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</si>
  <si>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</si>
  <si>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</si>
  <si>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</si>
  <si>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</si>
  <si>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</si>
  <si>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</si>
  <si>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</si>
  <si>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</si>
  <si>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</si>
  <si>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</si>
  <si>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</si>
  <si>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</si>
  <si>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</si>
  <si>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</si>
  <si>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</si>
  <si>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</si>
  <si>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</si>
  <si>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</si>
  <si>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</si>
  <si>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</si>
  <si>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</si>
  <si>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</si>
  <si>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</si>
  <si>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</si>
  <si>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</si>
  <si>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</si>
  <si>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</si>
  <si>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</si>
  <si>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</si>
  <si>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</si>
  <si>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</si>
  <si>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</si>
  <si>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</si>
  <si>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</si>
  <si>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</si>
  <si>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</si>
  <si>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</si>
  <si>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</si>
  <si>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</si>
  <si>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</si>
  <si>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</si>
  <si>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</si>
  <si>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</si>
  <si>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</si>
  <si>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</si>
  <si>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</si>
  <si>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</si>
  <si>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</si>
  <si>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</si>
  <si>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</si>
  <si>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</si>
  <si>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</si>
  <si>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</si>
  <si>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</si>
  <si>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</si>
  <si>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</si>
  <si>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</si>
  <si>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</si>
  <si>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</si>
  <si>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</si>
  <si>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</si>
  <si>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</si>
  <si>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</si>
  <si>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</si>
  <si>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</si>
  <si>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</si>
  <si>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</si>
  <si>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</si>
  <si>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</si>
  <si>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</si>
  <si>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</si>
  <si>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</si>
  <si>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</si>
  <si>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</si>
  <si>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</si>
  <si>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</si>
  <si>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</si>
  <si>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</si>
  <si>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</si>
  <si>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</si>
  <si>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</si>
  <si>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</si>
  <si>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</si>
  <si>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</si>
  <si>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</si>
  <si>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</si>
  <si>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</si>
  <si>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</si>
  <si>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</si>
  <si>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</si>
  <si>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</si>
  <si>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</si>
  <si>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</si>
  <si>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</si>
  <si>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</si>
  <si>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</si>
  <si>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</si>
  <si>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</si>
  <si>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</si>
  <si>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</si>
  <si>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</si>
  <si>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</si>
  <si>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</si>
  <si>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</si>
  <si>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</si>
  <si>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</si>
  <si>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</si>
  <si>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</si>
  <si>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</si>
  <si>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</si>
  <si>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</si>
  <si>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</si>
  <si>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</si>
  <si>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</si>
  <si>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</si>
  <si>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</si>
  <si>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</si>
  <si>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</si>
  <si>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</si>
  <si>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</si>
  <si>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</si>
  <si>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</si>
  <si>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</si>
  <si>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</si>
  <si>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</si>
  <si>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</si>
  <si>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</si>
  <si>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</si>
  <si>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</si>
  <si>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</si>
  <si>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</si>
  <si>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</si>
  <si>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</si>
  <si>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</si>
  <si>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</si>
  <si>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</si>
  <si>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</si>
  <si>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</si>
  <si>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</si>
  <si>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</si>
  <si>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</si>
  <si>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</si>
  <si>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</si>
  <si>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</si>
  <si>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</si>
  <si>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</si>
  <si>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</si>
  <si>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</si>
  <si>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</si>
  <si>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</si>
  <si>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</si>
  <si>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</si>
  <si>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</si>
  <si>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</si>
  <si>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</si>
  <si>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</si>
  <si>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</si>
  <si>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</si>
  <si>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</si>
  <si>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</si>
  <si>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</si>
  <si>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</si>
  <si>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</si>
  <si>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</si>
  <si>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</si>
  <si>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</si>
  <si>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</si>
  <si>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</si>
  <si>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</si>
  <si>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</si>
  <si>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</si>
  <si>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</si>
  <si>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</si>
  <si>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</si>
  <si>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</si>
  <si>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</si>
  <si>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</si>
  <si>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</si>
  <si>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</si>
  <si>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</si>
  <si>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</si>
  <si>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</si>
  <si>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</si>
  <si>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</si>
  <si>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</si>
  <si>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</si>
  <si>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</si>
  <si>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</si>
  <si>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</si>
  <si>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</si>
  <si>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</si>
  <si>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</si>
  <si>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</si>
  <si>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</si>
  <si>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</si>
  <si>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</si>
  <si>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</si>
  <si>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</si>
  <si>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</si>
  <si>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</si>
  <si>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</si>
  <si>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</si>
  <si>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</si>
  <si>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</si>
  <si>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</si>
  <si>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</si>
  <si>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</si>
  <si>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</si>
  <si>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</si>
  <si>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</si>
  <si>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</si>
  <si>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</si>
  <si>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</si>
  <si>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</si>
  <si>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</si>
  <si>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</si>
  <si>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</si>
  <si>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</si>
  <si>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</si>
  <si>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</si>
  <si>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</si>
  <si>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</si>
  <si>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</si>
  <si>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</si>
  <si>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</si>
  <si>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</si>
  <si>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</si>
  <si>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</si>
  <si>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</si>
  <si>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</si>
  <si>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</si>
  <si>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</si>
  <si>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</si>
  <si>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</si>
  <si>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</si>
  <si>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</si>
  <si>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</si>
  <si>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</si>
  <si>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</si>
  <si>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</si>
  <si>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</si>
  <si>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</si>
  <si>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</si>
  <si>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</si>
  <si>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</si>
  <si>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</si>
  <si>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</si>
  <si>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</si>
  <si>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</si>
  <si>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</si>
  <si>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</si>
  <si>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</si>
  <si>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</si>
  <si>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</si>
  <si>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</si>
  <si>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</si>
  <si>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</si>
  <si>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</si>
  <si>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</si>
  <si>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</si>
  <si>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</si>
  <si>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</si>
  <si>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</si>
  <si>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</si>
  <si>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</si>
  <si>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</si>
  <si>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</si>
  <si>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</si>
  <si>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</si>
  <si>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</si>
  <si>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</si>
  <si>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</si>
  <si>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</si>
  <si>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</si>
  <si>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</si>
  <si>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</si>
  <si>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</si>
  <si>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</si>
  <si>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</si>
  <si>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</si>
  <si>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</si>
  <si>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</si>
  <si>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</si>
  <si>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</si>
  <si>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</si>
  <si>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</si>
  <si>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</si>
  <si>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</si>
  <si>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</si>
  <si>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</si>
  <si>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</si>
  <si>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</si>
  <si>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</si>
  <si>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</si>
  <si>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</si>
  <si>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</si>
  <si>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</si>
  <si>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</si>
  <si>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</si>
  <si>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</si>
  <si>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</si>
  <si>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</si>
  <si>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</si>
  <si>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</si>
  <si>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</si>
  <si>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</si>
  <si>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</si>
  <si>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</si>
  <si>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</si>
  <si>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</si>
  <si>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</si>
  <si>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</si>
  <si>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</si>
  <si>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</si>
  <si>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</si>
  <si>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</si>
  <si>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</si>
  <si>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</si>
  <si>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</si>
  <si>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</si>
  <si>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</si>
  <si>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</si>
  <si>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</si>
  <si>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</si>
  <si>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</si>
  <si>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</si>
  <si>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</si>
  <si>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</si>
  <si>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</si>
  <si>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</si>
  <si>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</si>
  <si>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</si>
  <si>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</si>
  <si>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</si>
  <si>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</si>
  <si>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</si>
  <si>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</si>
  <si>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</si>
  <si>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</si>
  <si>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</si>
  <si>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</si>
  <si>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</si>
  <si>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</si>
  <si>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</si>
  <si>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</si>
  <si>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</si>
  <si>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</si>
  <si>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</si>
  <si>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</si>
  <si>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</si>
  <si>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</si>
  <si>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</si>
  <si>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</si>
  <si>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</si>
  <si>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</si>
  <si>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</si>
  <si>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</si>
  <si>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</si>
  <si>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</si>
  <si>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</si>
  <si>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</si>
  <si>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</si>
  <si>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</si>
  <si>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</si>
  <si>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</si>
  <si>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</si>
  <si>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</si>
  <si>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</si>
  <si>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</si>
  <si>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</si>
  <si>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</si>
  <si>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</si>
  <si>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</si>
  <si>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</si>
  <si>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</si>
  <si>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</si>
  <si>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</si>
  <si>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</si>
  <si>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</si>
  <si>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</si>
  <si>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</si>
  <si>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</si>
  <si>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</si>
  <si>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</si>
  <si>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</si>
  <si>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</si>
  <si>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</si>
  <si>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</si>
  <si>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</si>
  <si>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</si>
  <si>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</si>
  <si>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</si>
  <si>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</si>
  <si>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</si>
  <si>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</si>
  <si>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</si>
  <si>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</si>
  <si>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</si>
  <si>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</si>
  <si>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</si>
  <si>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</si>
  <si>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</si>
  <si>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</si>
  <si>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</si>
  <si>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</si>
  <si>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</si>
  <si>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</si>
  <si>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</si>
  <si>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</si>
  <si>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</si>
  <si>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</si>
  <si>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</si>
  <si>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</si>
  <si>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</si>
  <si>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</si>
  <si>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</si>
  <si>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</si>
  <si>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</si>
  <si>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</si>
  <si>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</si>
  <si>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</si>
  <si>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</si>
  <si>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</si>
  <si>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</si>
  <si>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</si>
  <si>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</si>
  <si>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</si>
  <si>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</si>
  <si>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</si>
  <si>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</si>
  <si>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</si>
  <si>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</si>
  <si>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</si>
  <si>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</si>
  <si>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</si>
  <si>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</si>
  <si>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</si>
  <si>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</si>
  <si>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</si>
  <si>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</si>
  <si>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</si>
  <si>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</si>
  <si>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</si>
  <si>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</si>
  <si>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</si>
  <si>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</si>
  <si>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</si>
  <si>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</si>
  <si>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</si>
  <si>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</si>
  <si>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</si>
  <si>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</si>
  <si>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</si>
  <si>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</si>
  <si>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</si>
  <si>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</si>
  <si>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</si>
  <si>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</si>
  <si>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</si>
  <si>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</si>
  <si>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</si>
  <si>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</si>
  <si>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</si>
  <si>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</si>
  <si>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</si>
  <si>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</si>
  <si>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</si>
  <si>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</si>
  <si>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</si>
  <si>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</si>
  <si>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</si>
  <si>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</si>
  <si>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</si>
  <si>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</si>
  <si>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</si>
  <si>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</si>
  <si>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</si>
  <si>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</si>
  <si>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</si>
  <si>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</si>
  <si>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</si>
  <si>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</si>
  <si>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</si>
  <si>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</si>
  <si>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</si>
  <si>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</si>
  <si>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</si>
  <si>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</si>
  <si>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</si>
  <si>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</si>
  <si>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</si>
  <si>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</si>
  <si>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</si>
  <si>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</si>
  <si>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</si>
  <si>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</si>
  <si>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</si>
  <si>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</si>
  <si>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</si>
  <si>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</si>
  <si>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</si>
  <si>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</si>
  <si>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</si>
  <si>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</si>
  <si>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</si>
  <si>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</si>
  <si>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</si>
  <si>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</si>
  <si>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</si>
  <si>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</si>
  <si>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</si>
  <si>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</si>
  <si>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</si>
  <si>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</si>
  <si>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</si>
  <si>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</si>
  <si>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</si>
  <si>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</si>
  <si>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</si>
  <si>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</si>
  <si>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</si>
  <si>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</si>
  <si>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</si>
  <si>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</si>
  <si>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</si>
  <si>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</si>
  <si>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</si>
  <si>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</si>
  <si>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</si>
  <si>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</si>
  <si>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</si>
  <si>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</si>
  <si>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</si>
  <si>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</si>
  <si>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</si>
  <si>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</si>
  <si>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</si>
  <si>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</si>
  <si>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</si>
  <si>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</si>
  <si>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</si>
  <si>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</si>
  <si>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</si>
  <si>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</si>
  <si>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</si>
  <si>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</si>
  <si>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</si>
  <si>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</si>
  <si>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</si>
  <si>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</si>
  <si>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</si>
  <si>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</si>
  <si>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</si>
  <si>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</si>
  <si>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</si>
  <si>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</si>
  <si>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</si>
  <si>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</si>
  <si>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</si>
  <si>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</si>
  <si>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</si>
  <si>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</si>
  <si>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</si>
  <si>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</si>
  <si>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</si>
  <si>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</si>
  <si>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</si>
  <si>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</si>
  <si>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</si>
  <si>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</si>
  <si>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</si>
  <si>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</si>
  <si>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</si>
  <si>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</si>
  <si>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</si>
  <si>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</si>
  <si>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</si>
  <si>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</si>
  <si>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</si>
  <si>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</si>
  <si>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</si>
  <si>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</si>
  <si>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</si>
  <si>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</si>
  <si>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</si>
  <si>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</si>
  <si>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</si>
  <si>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</si>
  <si>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</si>
  <si>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</si>
  <si>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</si>
  <si>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</si>
  <si>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</si>
  <si>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</si>
  <si>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</si>
  <si>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</si>
  <si>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</si>
  <si>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</si>
  <si>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</si>
  <si>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</si>
  <si>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</si>
  <si>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</si>
  <si>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</si>
  <si>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</si>
  <si>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</si>
  <si>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</si>
  <si>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</si>
  <si>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</si>
  <si>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</si>
  <si>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</si>
  <si>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</si>
  <si>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</si>
  <si>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</si>
  <si>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</si>
  <si>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</si>
  <si>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</si>
  <si>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</si>
  <si>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</si>
  <si>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</si>
  <si>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</si>
  <si>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</si>
  <si>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</si>
  <si>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</si>
  <si>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</si>
  <si>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</si>
  <si>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</si>
  <si>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</si>
  <si>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</si>
  <si>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</si>
  <si>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</si>
  <si>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</si>
  <si>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</si>
  <si>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</si>
  <si>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</si>
  <si>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</si>
  <si>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</si>
  <si>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</si>
  <si>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</si>
  <si>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</si>
  <si>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</si>
  <si>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</si>
  <si>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</si>
  <si>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</si>
  <si>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</si>
  <si>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</si>
  <si>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</si>
  <si>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</si>
  <si>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</si>
  <si>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</si>
  <si>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</si>
  <si>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</si>
  <si>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</si>
  <si>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</si>
  <si>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</si>
  <si>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</si>
  <si>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</si>
  <si>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</si>
  <si>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</si>
  <si>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</si>
  <si>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</si>
  <si>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</si>
  <si>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</si>
  <si>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</si>
  <si>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</si>
  <si>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</si>
  <si>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</si>
  <si>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</si>
  <si>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</si>
  <si>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</si>
  <si>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</si>
  <si>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</si>
  <si>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</si>
  <si>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</si>
  <si>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</si>
  <si>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</si>
  <si>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</si>
  <si>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</si>
  <si>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</si>
  <si>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</si>
  <si>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</si>
  <si>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</si>
  <si>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</si>
  <si>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</si>
  <si>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</si>
  <si>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</si>
  <si>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</si>
  <si>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</si>
  <si>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</si>
  <si>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</si>
  <si>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</si>
  <si>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</si>
  <si>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</si>
  <si>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</si>
  <si>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</si>
  <si>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</si>
  <si>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</si>
  <si>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</si>
  <si>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</si>
  <si>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</si>
  <si>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</si>
  <si>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</si>
  <si>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</si>
  <si>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</si>
  <si>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</si>
  <si>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</si>
  <si>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</si>
  <si>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</si>
  <si>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</si>
  <si>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</si>
  <si>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</si>
  <si>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</si>
  <si>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</si>
  <si>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</si>
  <si>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</si>
  <si>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</si>
  <si>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</si>
  <si>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</si>
  <si>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</si>
  <si>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</si>
  <si>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</si>
  <si>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</si>
  <si>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</si>
  <si>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</si>
  <si>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</si>
  <si>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</si>
  <si>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</si>
  <si>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</si>
  <si>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</si>
  <si>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</si>
  <si>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</si>
  <si>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</si>
  <si>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</si>
  <si>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</si>
  <si>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</si>
  <si>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</si>
  <si>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</si>
  <si>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</si>
  <si>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</si>
  <si>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</si>
  <si>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</si>
  <si>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</si>
  <si>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</si>
  <si>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</si>
  <si>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</si>
  <si>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</si>
  <si>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</si>
  <si>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</si>
  <si>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</si>
  <si>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</si>
  <si>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</si>
  <si>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</si>
  <si>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</si>
  <si>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</si>
  <si>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</si>
  <si>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</si>
  <si>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</si>
  <si>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</si>
  <si>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</si>
  <si>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</si>
  <si>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</si>
  <si>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</si>
  <si>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</si>
  <si>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</si>
  <si>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</si>
  <si>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</si>
  <si>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</si>
  <si>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</si>
  <si>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</si>
  <si>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</si>
  <si>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</si>
  <si>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</si>
  <si>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</si>
  <si>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</si>
  <si>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</si>
  <si>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</si>
  <si>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</si>
  <si>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</si>
  <si>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</si>
  <si>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</si>
  <si>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</si>
  <si>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</si>
  <si>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</si>
  <si>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</si>
  <si>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</si>
  <si>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</si>
  <si>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</si>
  <si>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</si>
  <si>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</si>
  <si>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</si>
  <si>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</si>
  <si>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</si>
  <si>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</si>
  <si>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</si>
  <si>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</si>
  <si>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</si>
  <si>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</si>
  <si>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</si>
  <si>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</si>
  <si>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</si>
  <si>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</si>
  <si>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</si>
  <si>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</si>
  <si>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</si>
  <si>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</si>
  <si>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</si>
  <si>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</si>
  <si>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</si>
  <si>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</si>
  <si>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</si>
  <si>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</si>
  <si>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</si>
  <si>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</si>
  <si>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</si>
  <si>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</si>
  <si>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</si>
  <si>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</si>
  <si>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</si>
  <si>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</si>
  <si>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</si>
  <si>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</si>
  <si>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</si>
  <si>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</si>
  <si>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</si>
  <si>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</si>
  <si>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</si>
  <si>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</si>
  <si>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</si>
  <si>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</si>
  <si>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</si>
  <si>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</si>
  <si>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</si>
  <si>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</si>
  <si>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</si>
  <si>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</si>
  <si>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</si>
  <si>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</si>
  <si>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</si>
  <si>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</si>
  <si>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</si>
  <si>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</si>
  <si>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</si>
  <si>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</si>
  <si>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</si>
  <si>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</si>
  <si>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</si>
  <si>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</si>
  <si>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</si>
  <si>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</si>
  <si>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</si>
  <si>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</si>
  <si>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</si>
  <si>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</si>
  <si>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</si>
  <si>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</si>
  <si>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</si>
  <si>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</si>
  <si>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</si>
  <si>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</si>
  <si>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</si>
  <si>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</si>
  <si>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</si>
  <si>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</si>
  <si>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</si>
  <si>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</si>
  <si>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</si>
  <si>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</si>
  <si>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</si>
  <si>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</si>
  <si>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</si>
  <si>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</si>
  <si>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</si>
  <si>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</si>
  <si>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</si>
  <si>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</si>
  <si>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</si>
  <si>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</si>
  <si>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</si>
  <si>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</si>
  <si>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</si>
  <si>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</si>
  <si>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</si>
  <si>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</si>
  <si>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</si>
  <si>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</si>
  <si>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</si>
  <si>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</si>
  <si>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</si>
  <si>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</si>
  <si>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</si>
  <si>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</si>
  <si>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</si>
  <si>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</si>
  <si>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</si>
  <si>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</si>
  <si>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</si>
  <si>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</si>
  <si>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</si>
  <si>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</si>
  <si>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</si>
  <si>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</si>
  <si>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</si>
  <si>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</si>
  <si>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</si>
  <si>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</si>
  <si>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</si>
  <si>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</si>
  <si>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</si>
  <si>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</si>
  <si>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</si>
  <si>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</si>
  <si>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</si>
  <si>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</si>
  <si>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</si>
  <si>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</si>
  <si>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</si>
  <si>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</si>
  <si>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</si>
  <si>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</si>
  <si>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</si>
  <si>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</si>
  <si>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</si>
  <si>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</si>
  <si>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</si>
  <si>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</si>
  <si>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</si>
  <si>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</si>
  <si>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</si>
  <si>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</si>
  <si>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</si>
  <si>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</si>
  <si>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</si>
  <si>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</si>
  <si>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</si>
  <si>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</si>
  <si>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</si>
  <si>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</si>
  <si>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</si>
  <si>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</si>
  <si>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</si>
  <si>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</si>
  <si>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</si>
  <si>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</si>
  <si>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</si>
  <si>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</si>
  <si>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</si>
  <si>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</si>
  <si>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</si>
  <si>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</si>
  <si>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</si>
  <si>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</si>
  <si>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</si>
  <si>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</si>
  <si>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</si>
  <si>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</si>
  <si>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</si>
  <si>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</si>
  <si>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</si>
  <si>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</si>
  <si>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</si>
  <si>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</si>
  <si>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</si>
  <si>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</si>
  <si>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</si>
  <si>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</si>
  <si>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</si>
  <si>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</si>
  <si>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</si>
  <si>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</si>
  <si>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</si>
  <si>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</si>
  <si>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</si>
  <si>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</si>
  <si>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</si>
  <si>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</si>
  <si>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</si>
  <si>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</si>
  <si>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</si>
  <si>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</si>
  <si>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</si>
  <si>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</si>
  <si>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</si>
  <si>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</si>
  <si>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</si>
  <si>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</si>
  <si>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</si>
  <si>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</si>
  <si>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</si>
  <si>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</si>
  <si>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</si>
  <si>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</si>
  <si>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</si>
  <si>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</si>
  <si>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</si>
  <si>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</si>
  <si>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</si>
  <si>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</si>
  <si>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</si>
  <si>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</si>
  <si>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</si>
  <si>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</si>
  <si>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</si>
  <si>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</si>
  <si>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</si>
  <si>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</si>
  <si>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</si>
  <si>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</si>
  <si>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</si>
  <si>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</si>
  <si>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</si>
  <si>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</si>
  <si>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</si>
  <si>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</si>
  <si>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</si>
  <si>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</si>
  <si>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</si>
  <si>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</si>
  <si>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</si>
  <si>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</si>
  <si>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</si>
  <si>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</si>
  <si>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</si>
  <si>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</si>
  <si>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</si>
  <si>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</si>
  <si>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</si>
  <si>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</si>
  <si>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</si>
  <si>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</si>
  <si>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</si>
  <si>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</si>
  <si>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</si>
  <si>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</si>
  <si>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</si>
  <si>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</si>
  <si>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</si>
  <si>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</si>
  <si>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</si>
  <si>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</si>
  <si>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</si>
  <si>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</si>
  <si>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</si>
  <si>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</si>
  <si>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</si>
  <si>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</si>
  <si>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</si>
  <si>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</si>
  <si>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</si>
  <si>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</si>
  <si>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</si>
  <si>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</si>
  <si>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</si>
  <si>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</si>
  <si>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</si>
  <si>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</si>
  <si>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</si>
  <si>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</si>
  <si>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</si>
  <si>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</si>
  <si>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</si>
  <si>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</si>
  <si>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</si>
  <si>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</si>
  <si>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</si>
  <si>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</si>
  <si>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</si>
  <si>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</si>
  <si>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</si>
  <si>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</si>
  <si>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</si>
  <si>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</si>
  <si>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</si>
  <si>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</si>
  <si>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</si>
  <si>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</si>
  <si>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</si>
  <si>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</si>
  <si>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</si>
  <si>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</si>
  <si>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</si>
  <si>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</si>
  <si>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</si>
  <si>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</si>
  <si>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</si>
  <si>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</si>
  <si>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</si>
  <si>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</si>
  <si>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</si>
  <si>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</si>
  <si>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</si>
  <si>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</si>
  <si>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</si>
  <si>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</si>
  <si>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</si>
  <si>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</si>
  <si>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</si>
  <si>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</si>
  <si>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</si>
  <si>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</si>
  <si>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</si>
  <si>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</si>
  <si>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</si>
  <si>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</si>
  <si>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</si>
  <si>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</si>
  <si>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</si>
  <si>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</si>
  <si>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</si>
  <si>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</si>
  <si>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</si>
  <si>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</si>
  <si>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</si>
  <si>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</si>
  <si>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</si>
  <si>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</si>
  <si>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</si>
  <si>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</si>
  <si>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</si>
  <si>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</si>
  <si>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</si>
  <si>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</si>
  <si>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</si>
  <si>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</si>
  <si>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</si>
  <si>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</si>
  <si>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</si>
  <si>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</si>
  <si>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</si>
  <si>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</si>
  <si>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</si>
  <si>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</si>
  <si>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</si>
  <si>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</si>
  <si>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</si>
  <si>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</si>
  <si>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</si>
  <si>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</si>
  <si>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</si>
  <si>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</si>
  <si>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</si>
  <si>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</si>
  <si>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</si>
  <si>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</si>
  <si>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</si>
  <si>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</si>
  <si>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</si>
  <si>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</si>
  <si>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</si>
  <si>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</si>
  <si>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</si>
  <si>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</si>
  <si>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</si>
  <si>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</si>
  <si>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</si>
  <si>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</si>
  <si>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</si>
  <si>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</si>
  <si>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</si>
  <si>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</si>
  <si>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</si>
  <si>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</si>
  <si>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</si>
  <si>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</si>
  <si>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</si>
  <si>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</si>
  <si>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</si>
  <si>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</si>
  <si>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</si>
  <si>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</si>
  <si>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</si>
  <si>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</si>
  <si>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</si>
  <si>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</si>
  <si>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</si>
  <si>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</si>
  <si>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</si>
  <si>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</si>
  <si>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</si>
  <si>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</si>
  <si>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</si>
  <si>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</si>
  <si>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</si>
  <si>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</si>
  <si>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</si>
  <si>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</si>
  <si>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</si>
  <si>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</si>
  <si>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</si>
  <si>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</si>
  <si>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</si>
  <si>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</si>
  <si>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</si>
  <si>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</si>
  <si>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</si>
  <si>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</si>
  <si>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</si>
  <si>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</si>
  <si>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</si>
  <si>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</si>
  <si>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</si>
  <si>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</si>
  <si>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</si>
  <si>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</si>
  <si>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</si>
  <si>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</si>
  <si>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</si>
  <si>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</si>
  <si>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</si>
  <si>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</si>
  <si>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</si>
  <si>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</si>
  <si>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</si>
  <si>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</si>
  <si>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</si>
  <si>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</si>
  <si>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</si>
  <si>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</si>
  <si>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</si>
  <si>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</si>
  <si>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</si>
  <si>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</si>
  <si>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</si>
  <si>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</si>
  <si>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</si>
  <si>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</si>
  <si>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</si>
  <si>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</si>
  <si>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</si>
  <si>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</si>
  <si>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</si>
  <si>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</si>
  <si>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</si>
  <si>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</si>
  <si>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</si>
  <si>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</si>
  <si>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</si>
  <si>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</si>
  <si>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</si>
  <si>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</si>
  <si>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</si>
  <si>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</si>
  <si>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</si>
  <si>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</si>
  <si>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</si>
  <si>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</si>
  <si>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</si>
  <si>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</si>
  <si>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</si>
  <si>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</si>
  <si>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</si>
  <si>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</si>
  <si>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</si>
  <si>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</si>
  <si>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</si>
  <si>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</si>
  <si>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</si>
  <si>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</si>
  <si>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</si>
  <si>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</si>
  <si>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</si>
  <si>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</si>
  <si>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</si>
  <si>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</si>
  <si>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</si>
  <si>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</si>
  <si>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</si>
  <si>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</si>
  <si>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</si>
  <si>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</si>
  <si>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</si>
  <si>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</si>
  <si>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</si>
  <si>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</si>
  <si>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</si>
  <si>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</si>
  <si>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</si>
  <si>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</si>
  <si>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</si>
  <si>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</si>
  <si>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</si>
  <si>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</si>
  <si>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</si>
  <si>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</si>
  <si>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</si>
  <si>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</si>
  <si>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</si>
  <si>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</si>
  <si>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</si>
  <si>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</si>
  <si>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</si>
  <si>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</si>
  <si>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</si>
  <si>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</si>
  <si>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</si>
  <si>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</si>
  <si>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</si>
  <si>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</si>
  <si>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</si>
  <si>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</si>
  <si>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</si>
  <si>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</si>
  <si>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</si>
  <si>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</si>
  <si>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</si>
  <si>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</si>
  <si>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</si>
  <si>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</si>
  <si>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</si>
  <si>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</si>
  <si>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</si>
  <si>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</si>
  <si>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</si>
  <si>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</si>
  <si>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</si>
  <si>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</si>
  <si>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</si>
  <si>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</si>
  <si>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</si>
  <si>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</si>
  <si>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</si>
  <si>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</si>
  <si>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</si>
  <si>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</si>
  <si>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</si>
  <si>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</si>
  <si>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</si>
  <si>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</si>
  <si>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</si>
  <si>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</si>
  <si>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</si>
  <si>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</si>
  <si>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</si>
  <si>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</si>
  <si>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</si>
  <si>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</si>
  <si>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</si>
  <si>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</si>
  <si>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</si>
  <si>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</si>
  <si>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</si>
  <si>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</si>
  <si>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</si>
  <si>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</si>
  <si>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</si>
  <si>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</si>
  <si>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</si>
  <si>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</si>
  <si>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</si>
  <si>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</si>
  <si>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</si>
  <si>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</si>
  <si>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</si>
  <si>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</si>
  <si>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</si>
  <si>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</si>
  <si>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</si>
  <si>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</si>
  <si>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</si>
  <si>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</si>
  <si>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</si>
  <si>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</si>
  <si>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</si>
  <si>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</si>
  <si>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</si>
  <si>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</si>
  <si>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</si>
  <si>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</si>
  <si>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</si>
  <si>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</si>
  <si>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</si>
  <si>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</si>
  <si>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</si>
  <si>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</si>
  <si>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</si>
  <si>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</si>
  <si>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</si>
  <si>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</si>
  <si>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</si>
  <si>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</si>
  <si>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</si>
  <si>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</si>
  <si>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</si>
  <si>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</si>
  <si>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</si>
  <si>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</si>
  <si>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</si>
  <si>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</si>
  <si>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</si>
  <si>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</si>
  <si>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</si>
  <si>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</si>
  <si>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</si>
  <si>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</si>
  <si>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</si>
  <si>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</si>
  <si>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</si>
  <si>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</si>
  <si>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</si>
  <si>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</si>
  <si>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</si>
  <si>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</si>
  <si>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</si>
  <si>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</si>
  <si>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</si>
  <si>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</si>
  <si>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</si>
  <si>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</si>
  <si>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</si>
  <si>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</si>
  <si>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</si>
  <si>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</si>
  <si>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</si>
  <si>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</si>
  <si>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</si>
  <si>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</si>
  <si>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</si>
  <si>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</si>
  <si>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</si>
  <si>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</si>
  <si>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</si>
  <si>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</si>
  <si>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</si>
  <si>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</si>
  <si>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</si>
  <si>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</si>
  <si>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</si>
  <si>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</si>
  <si>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</si>
  <si>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</si>
  <si>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</si>
  <si>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</si>
  <si>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</si>
  <si>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</si>
  <si>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</si>
  <si>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</si>
  <si>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</si>
  <si>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</si>
  <si>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</si>
  <si>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</si>
  <si>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</si>
  <si>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</si>
  <si>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</si>
  <si>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</si>
  <si>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</si>
  <si>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</si>
  <si>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</si>
  <si>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</si>
  <si>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</si>
  <si>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</si>
  <si>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</si>
  <si>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</si>
  <si>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</si>
  <si>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</si>
  <si>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</si>
  <si>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</si>
  <si>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</si>
  <si>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</si>
  <si>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</si>
  <si>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</si>
  <si>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</si>
  <si>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</si>
  <si>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</si>
  <si>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</si>
  <si>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</si>
  <si>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</si>
  <si>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</si>
  <si>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</si>
  <si>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</si>
  <si>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</si>
  <si>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</si>
  <si>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</si>
  <si>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</si>
  <si>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</si>
  <si>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</si>
  <si>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</si>
  <si>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</si>
  <si>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</si>
  <si>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</si>
  <si>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</si>
  <si>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</si>
  <si>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</si>
  <si>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</si>
  <si>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</si>
  <si>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</si>
  <si>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</si>
  <si>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</si>
  <si>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</si>
  <si>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</si>
  <si>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</si>
  <si>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</si>
  <si>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</si>
  <si>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</si>
  <si>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</si>
  <si>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</si>
  <si>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</si>
  <si>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</si>
  <si>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</si>
  <si>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</si>
  <si>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</si>
  <si>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</si>
  <si>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</si>
  <si>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</si>
  <si>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</si>
  <si>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</si>
  <si>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</si>
  <si>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</si>
  <si>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</si>
  <si>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</si>
  <si>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</si>
  <si>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</si>
  <si>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</si>
  <si>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</si>
  <si>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</si>
  <si>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</si>
  <si>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</si>
  <si>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</si>
  <si>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</si>
  <si>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</si>
  <si>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</si>
  <si>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</si>
  <si>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</si>
  <si>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</si>
  <si>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</si>
  <si>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</si>
  <si>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</si>
  <si>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</si>
  <si>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</si>
  <si>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</si>
  <si>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</si>
  <si>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</si>
  <si>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</si>
  <si>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</si>
  <si>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</si>
  <si>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</si>
  <si>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</si>
  <si>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</si>
  <si>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</si>
  <si>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</si>
  <si>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</si>
  <si>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</si>
  <si>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</si>
  <si>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</si>
  <si>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</si>
  <si>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</si>
  <si>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</si>
  <si>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</si>
  <si>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</si>
  <si>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</si>
  <si>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</si>
  <si>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</si>
  <si>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</si>
  <si>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</si>
  <si>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</si>
  <si>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</si>
  <si>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</si>
  <si>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</si>
  <si>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</si>
  <si>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</si>
  <si>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</si>
  <si>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</si>
  <si>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</si>
  <si>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</si>
  <si>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</si>
  <si>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</si>
  <si>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</si>
  <si>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</si>
  <si>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</si>
  <si>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</si>
  <si>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</si>
  <si>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</si>
  <si>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</si>
  <si>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</si>
  <si>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</si>
  <si>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</si>
  <si>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</si>
  <si>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</si>
  <si>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</si>
  <si>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</si>
  <si>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</si>
  <si>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</si>
  <si>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</si>
  <si>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</si>
  <si>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</si>
  <si>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</si>
  <si>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</si>
  <si>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</si>
  <si>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</si>
  <si>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</si>
  <si>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</si>
  <si>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</si>
  <si>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</si>
  <si>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</si>
  <si>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</si>
  <si>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</si>
  <si>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</si>
  <si>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</si>
  <si>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</si>
  <si>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</si>
  <si>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</si>
  <si>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</si>
  <si>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</si>
  <si>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</si>
  <si>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</si>
  <si>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</si>
  <si>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</si>
  <si>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</si>
  <si>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</si>
  <si>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</si>
  <si>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</si>
  <si>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</si>
  <si>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</si>
  <si>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</si>
  <si>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</si>
  <si>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</si>
  <si>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</si>
  <si>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</si>
  <si>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</si>
  <si>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</si>
  <si>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</si>
  <si>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</si>
  <si>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</si>
  <si>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</si>
  <si>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</si>
  <si>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</si>
  <si>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</si>
  <si>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</si>
  <si>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</si>
  <si>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</si>
  <si>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</si>
  <si>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</si>
  <si>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</si>
  <si>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</si>
  <si>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</si>
  <si>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</si>
  <si>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</si>
  <si>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</si>
  <si>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</si>
  <si>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</si>
  <si>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</si>
  <si>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</si>
  <si>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</si>
  <si>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</si>
  <si>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</si>
  <si>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</si>
  <si>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</si>
  <si>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</si>
  <si>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</si>
  <si>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</si>
  <si>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</si>
  <si>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</si>
  <si>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</si>
  <si>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</si>
  <si>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</si>
  <si>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</si>
  <si>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</si>
  <si>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</si>
  <si>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</si>
  <si>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</si>
  <si>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</si>
  <si>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</si>
  <si>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</si>
  <si>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</si>
  <si>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</si>
  <si>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</si>
  <si>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</si>
  <si>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</si>
  <si>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</si>
  <si>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</si>
  <si>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</si>
  <si>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</si>
  <si>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</si>
  <si>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</si>
  <si>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</si>
  <si>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</si>
  <si>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</si>
  <si>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</si>
  <si>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</si>
  <si>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</si>
  <si>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</si>
  <si>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</si>
  <si>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</si>
  <si>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</si>
  <si>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</si>
  <si>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</si>
  <si>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</si>
  <si>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</si>
  <si>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</si>
  <si>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</si>
  <si>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</si>
  <si>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</si>
  <si>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</si>
  <si>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</si>
  <si>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</si>
  <si>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</si>
  <si>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</si>
  <si>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</si>
  <si>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</si>
  <si>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</si>
  <si>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</si>
  <si>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</si>
  <si>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</si>
  <si>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</si>
  <si>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</si>
  <si>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</si>
  <si>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</si>
  <si>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</si>
  <si>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</si>
  <si>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</si>
  <si>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</si>
  <si>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</si>
  <si>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</si>
  <si>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</si>
  <si>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</si>
  <si>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</si>
  <si>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</si>
  <si>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</si>
  <si>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</si>
  <si>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</si>
  <si>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</si>
  <si>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</si>
  <si>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</si>
  <si>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</si>
  <si>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</si>
  <si>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</si>
  <si>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</si>
  <si>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</si>
  <si>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</si>
  <si>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</si>
  <si>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</si>
  <si>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</si>
  <si>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</si>
  <si>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</si>
  <si>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</si>
  <si>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</si>
  <si>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</si>
  <si>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</si>
  <si>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</si>
  <si>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</si>
  <si>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</si>
  <si>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</si>
  <si>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</si>
  <si>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</si>
  <si>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</si>
  <si>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</si>
  <si>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</si>
  <si>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</si>
  <si>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</si>
  <si>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</si>
  <si>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</si>
  <si>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</si>
  <si>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</si>
  <si>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</si>
  <si>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</si>
  <si>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</si>
  <si>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</si>
  <si>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</si>
  <si>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</si>
  <si>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</si>
  <si>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</si>
  <si>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</si>
  <si>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</si>
  <si>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</si>
  <si>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</si>
  <si>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</si>
  <si>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</si>
  <si>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</si>
  <si>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</si>
  <si>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</si>
  <si>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</si>
  <si>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</si>
  <si>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</si>
  <si>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</si>
  <si>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</si>
  <si>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</si>
  <si>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</si>
  <si>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</si>
  <si>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</si>
  <si>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</si>
  <si>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</si>
  <si>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</si>
  <si>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</si>
  <si>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</si>
  <si>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</si>
  <si>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</si>
  <si>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</si>
  <si>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</si>
  <si>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</si>
  <si>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</si>
  <si>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</si>
  <si>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</si>
  <si>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</si>
  <si>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</si>
  <si>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</si>
  <si>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</si>
  <si>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</si>
  <si>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</si>
  <si>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</si>
  <si>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</si>
  <si>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</si>
  <si>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</si>
  <si>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</si>
  <si>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</si>
  <si>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</si>
  <si>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</si>
  <si>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</si>
  <si>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</si>
  <si>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</si>
  <si>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</si>
  <si>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</si>
  <si>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</si>
  <si>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</si>
  <si>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</si>
  <si>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</si>
  <si>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</si>
  <si>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</si>
  <si>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</si>
  <si>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</si>
  <si>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</si>
  <si>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</si>
  <si>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</si>
  <si>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</si>
  <si>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</si>
  <si>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</si>
  <si>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</si>
  <si>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</si>
  <si>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</si>
  <si>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</si>
  <si>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</si>
  <si>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</si>
  <si>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</si>
  <si>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</si>
  <si>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</si>
  <si>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</si>
  <si>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</si>
  <si>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</si>
  <si>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</si>
  <si>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</si>
  <si>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</si>
  <si>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</si>
  <si>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</si>
  <si>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</si>
  <si>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</si>
  <si>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</si>
  <si>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</si>
  <si>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</si>
  <si>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</si>
  <si>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</si>
  <si>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</si>
  <si>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</si>
  <si>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</si>
  <si>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</si>
  <si>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</si>
  <si>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</si>
  <si>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</si>
  <si>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</si>
  <si>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</si>
  <si>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</si>
  <si>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</si>
  <si>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</si>
  <si>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</si>
  <si>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</si>
  <si>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</si>
  <si>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</si>
  <si>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</si>
  <si>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</si>
  <si>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</si>
  <si>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</si>
  <si>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</si>
  <si>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</si>
  <si>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</si>
  <si>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</si>
  <si>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</si>
  <si>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</si>
  <si>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</si>
  <si>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</si>
  <si>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</si>
  <si>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</si>
  <si>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</si>
  <si>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</si>
  <si>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</si>
  <si>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</si>
  <si>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</si>
  <si>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</si>
  <si>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</si>
  <si>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</si>
  <si>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</si>
  <si>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</si>
  <si>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</si>
  <si>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</si>
  <si>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</si>
  <si>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</si>
  <si>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</si>
  <si>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</si>
  <si>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</si>
  <si>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</si>
  <si>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</si>
  <si>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</si>
  <si>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</si>
  <si>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</si>
  <si>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</si>
  <si>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</si>
  <si>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</si>
  <si>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</si>
  <si>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</si>
  <si>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</si>
  <si>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</si>
  <si>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</si>
  <si>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</si>
  <si>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</si>
  <si>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</si>
  <si>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</si>
  <si>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</si>
  <si>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</si>
  <si>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</si>
  <si>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</si>
  <si>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</si>
  <si>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</si>
  <si>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</si>
  <si>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</si>
  <si>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</si>
  <si>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</si>
  <si>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</si>
  <si>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</si>
  <si>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</si>
  <si>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</si>
  <si>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</si>
  <si>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</si>
  <si>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</si>
  <si>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</si>
  <si>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</si>
  <si>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</si>
  <si>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</si>
  <si>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</si>
  <si>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</si>
  <si>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</si>
  <si>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</si>
  <si>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</si>
  <si>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</si>
  <si>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</si>
  <si>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</si>
  <si>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</si>
  <si>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</si>
  <si>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</si>
  <si>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</si>
  <si>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</si>
  <si>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</si>
  <si>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</si>
  <si>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</si>
  <si>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</si>
  <si>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</si>
  <si>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</si>
  <si>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</si>
  <si>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</si>
  <si>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</si>
  <si>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</si>
  <si>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</si>
  <si>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</si>
  <si>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</si>
  <si>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</si>
  <si>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</si>
  <si>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</si>
  <si>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</si>
  <si>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</si>
  <si>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</si>
  <si>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</si>
  <si>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</si>
  <si>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</si>
  <si>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</si>
  <si>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</si>
  <si>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</si>
  <si>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</si>
  <si>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</si>
  <si>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</si>
  <si>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</si>
  <si>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</si>
  <si>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</si>
  <si>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</si>
  <si>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</si>
  <si>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</si>
  <si>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</si>
  <si>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</si>
  <si>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</si>
  <si>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</si>
  <si>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</si>
  <si>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</si>
  <si>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</si>
  <si>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</si>
  <si>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</si>
  <si>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</si>
  <si>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</si>
  <si>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</si>
  <si>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</si>
  <si>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</si>
  <si>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</si>
  <si>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</si>
  <si>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</si>
  <si>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</si>
  <si>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</si>
  <si>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</si>
  <si>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</si>
  <si>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</si>
  <si>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</si>
  <si>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</si>
  <si>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</si>
  <si>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</si>
  <si>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</si>
  <si>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</si>
  <si>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</si>
  <si>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</si>
  <si>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</si>
  <si>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</si>
  <si>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</si>
  <si>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</si>
  <si>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</si>
  <si>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</si>
  <si>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</si>
  <si>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</si>
  <si>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</si>
  <si>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</si>
  <si>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</si>
  <si>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</si>
  <si>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</si>
  <si>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</si>
  <si>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</si>
  <si>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</si>
  <si>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</si>
  <si>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</si>
  <si>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</si>
  <si>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</si>
  <si>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</si>
  <si>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</si>
  <si>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</si>
  <si>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</si>
  <si>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</si>
  <si>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</si>
  <si>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</si>
  <si>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</si>
  <si>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</si>
  <si>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</si>
  <si>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</si>
  <si>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</si>
  <si>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</si>
  <si>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</si>
  <si>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</si>
  <si>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</si>
  <si>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</si>
  <si>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</si>
  <si>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</si>
  <si>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</si>
  <si>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</si>
  <si>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</si>
  <si>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</si>
  <si>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</si>
  <si>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</si>
  <si>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</si>
  <si>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</si>
  <si>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</si>
  <si>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</si>
  <si>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</si>
  <si>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</si>
  <si>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</si>
  <si>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</si>
  <si>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</si>
  <si>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</si>
  <si>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</si>
  <si>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</si>
  <si>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</si>
  <si>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</si>
  <si>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</si>
  <si>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</si>
  <si>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</si>
  <si>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</si>
  <si>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</si>
  <si>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</si>
  <si>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</si>
  <si>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</si>
  <si>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</si>
  <si>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</si>
  <si>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</si>
  <si>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</si>
  <si>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</si>
  <si>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</si>
  <si>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</si>
  <si>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</si>
  <si>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</si>
  <si>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</si>
  <si>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</si>
  <si>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</si>
  <si>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</si>
  <si>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</si>
  <si>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</si>
  <si>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</si>
  <si>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</si>
  <si>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</si>
  <si>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</si>
  <si>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</si>
  <si>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</si>
  <si>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</si>
  <si>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</si>
  <si>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</si>
  <si>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</si>
  <si>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</si>
  <si>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</si>
  <si>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</si>
  <si>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</si>
  <si>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</si>
  <si>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</si>
  <si>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</si>
  <si>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</si>
  <si>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</si>
  <si>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</si>
  <si>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</si>
  <si>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</si>
  <si>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</si>
  <si>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</si>
  <si>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</si>
  <si>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</si>
  <si>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</si>
  <si>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</si>
  <si>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</si>
  <si>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</si>
  <si>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</si>
  <si>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</si>
  <si>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</si>
  <si>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</si>
  <si>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</si>
  <si>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</si>
  <si>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</si>
  <si>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</si>
  <si>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</si>
  <si>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</si>
  <si>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</si>
  <si>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</si>
  <si>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</si>
  <si>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</si>
  <si>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</si>
  <si>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</si>
  <si>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</si>
  <si>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</si>
  <si>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</si>
  <si>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</si>
  <si>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</si>
  <si>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</si>
  <si>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</si>
  <si>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</si>
  <si>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</si>
  <si>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</si>
  <si>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</si>
  <si>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</si>
  <si>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</si>
  <si>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</si>
  <si>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</si>
  <si>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</si>
  <si>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</si>
  <si>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</si>
  <si>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</si>
  <si>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</si>
  <si>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</si>
  <si>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</si>
  <si>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</si>
  <si>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</si>
  <si>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</si>
  <si>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</si>
  <si>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</si>
  <si>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</si>
  <si>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</si>
  <si>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</si>
  <si>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</si>
  <si>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</si>
  <si>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</si>
  <si>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</si>
  <si>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</si>
  <si>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</si>
  <si>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</si>
  <si>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</si>
  <si>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</si>
  <si>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</si>
  <si>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</si>
  <si>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</si>
  <si>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</si>
  <si>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</si>
  <si>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</si>
  <si>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</si>
  <si>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</si>
  <si>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</si>
  <si>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</si>
  <si>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</si>
  <si>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</si>
  <si>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</si>
  <si>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</si>
  <si>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</si>
  <si>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</si>
  <si>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</si>
  <si>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</si>
  <si>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</si>
  <si>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</si>
  <si>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</si>
  <si>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</si>
  <si>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</si>
  <si>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</si>
  <si>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</si>
  <si>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</si>
  <si>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</si>
  <si>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</si>
  <si>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</si>
  <si>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</si>
  <si>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</si>
  <si>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</si>
  <si>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</si>
  <si>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</si>
  <si>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</si>
  <si>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</si>
  <si>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</si>
  <si>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</si>
  <si>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</si>
  <si>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</si>
  <si>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</si>
  <si>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</si>
  <si>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</si>
  <si>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</si>
  <si>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</si>
  <si>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</si>
  <si>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</si>
  <si>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</si>
  <si>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</si>
  <si>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</si>
  <si>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</si>
  <si>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</si>
  <si>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</si>
  <si>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</si>
  <si>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</si>
  <si>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</si>
  <si>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</si>
  <si>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</si>
  <si>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</si>
  <si>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</si>
  <si>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</si>
  <si>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</si>
  <si>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</si>
  <si>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</si>
  <si>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</si>
  <si>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</si>
  <si>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</si>
  <si>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</si>
  <si>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</si>
  <si>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</si>
  <si>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</si>
  <si>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</si>
  <si>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</si>
  <si>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</si>
  <si>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</si>
  <si>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</si>
  <si>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</si>
  <si>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</si>
  <si>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</si>
  <si>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</si>
  <si>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</si>
  <si>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</si>
  <si>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</si>
  <si>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</si>
  <si>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</si>
  <si>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</si>
  <si>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</si>
  <si>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</si>
  <si>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</si>
  <si>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</si>
  <si>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</si>
  <si>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</si>
  <si>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</si>
  <si>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</si>
  <si>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</si>
  <si>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</si>
  <si>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</si>
  <si>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</si>
  <si>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</si>
  <si>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</si>
  <si>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</si>
  <si>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</si>
  <si>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</si>
  <si>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</si>
  <si>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</si>
  <si>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</si>
  <si>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</si>
  <si>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</si>
  <si>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</si>
  <si>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</si>
  <si>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</si>
  <si>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</si>
  <si>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</si>
  <si>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</si>
  <si>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</si>
  <si>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</si>
  <si>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</si>
  <si>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</si>
  <si>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</si>
  <si>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</si>
  <si>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</si>
  <si>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</si>
  <si>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</si>
  <si>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</si>
  <si>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</si>
  <si>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</si>
  <si>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</si>
  <si>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</si>
  <si>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</si>
  <si>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</si>
  <si>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</si>
  <si>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</si>
  <si>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</si>
  <si>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</si>
  <si>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</si>
  <si>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</si>
  <si>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</si>
  <si>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</si>
  <si>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</si>
  <si>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</si>
  <si>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</si>
  <si>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</si>
  <si>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</si>
  <si>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</si>
  <si>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</si>
  <si>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</si>
  <si>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</si>
  <si>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</si>
  <si>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</si>
  <si>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</si>
  <si>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</si>
  <si>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</si>
  <si>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</si>
  <si>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</si>
  <si>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</si>
  <si>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</si>
  <si>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</si>
  <si>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</si>
  <si>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</si>
  <si>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</si>
  <si>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</si>
  <si>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</si>
  <si>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</si>
  <si>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</si>
  <si>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</si>
  <si>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</si>
  <si>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</si>
  <si>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</si>
  <si>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</si>
  <si>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</si>
  <si>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</si>
  <si>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</si>
  <si>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</si>
  <si>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</si>
  <si>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</si>
  <si>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</si>
  <si>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</si>
  <si>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</si>
  <si>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</si>
  <si>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</si>
  <si>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</si>
  <si>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</si>
  <si>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</si>
  <si>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</si>
  <si>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</si>
  <si>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</si>
  <si>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</si>
  <si>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</si>
  <si>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</si>
  <si>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</si>
  <si>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</si>
  <si>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</si>
  <si>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</si>
  <si>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</si>
  <si>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</si>
  <si>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</si>
  <si>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</si>
  <si>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</si>
  <si>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</si>
  <si>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</si>
  <si>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</si>
  <si>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</si>
  <si>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</si>
  <si>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</si>
  <si>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</si>
  <si>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</si>
  <si>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</si>
  <si>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</si>
  <si>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</si>
  <si>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</si>
  <si>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</si>
  <si>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</si>
  <si>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</si>
  <si>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</si>
  <si>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</si>
  <si>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</si>
  <si>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</si>
  <si>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</si>
  <si>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</si>
  <si>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</si>
  <si>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</si>
  <si>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</si>
  <si>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</si>
  <si>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</si>
  <si>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</si>
  <si>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</si>
  <si>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</si>
  <si>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</si>
  <si>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</si>
  <si>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</si>
  <si>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</si>
  <si>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</si>
  <si>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</si>
  <si>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</si>
  <si>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</si>
  <si>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</si>
  <si>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</si>
  <si>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</si>
  <si>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</si>
  <si>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</si>
  <si>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</si>
  <si>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</si>
  <si>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</si>
  <si>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</si>
  <si>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</si>
  <si>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</si>
  <si>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</si>
  <si>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</si>
  <si>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</si>
  <si>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</si>
  <si>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</si>
  <si>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</si>
  <si>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</si>
  <si>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</si>
  <si>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</si>
  <si>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</si>
  <si>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</si>
  <si>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</si>
  <si>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</si>
  <si>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</si>
  <si>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</si>
  <si>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</si>
  <si>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</si>
  <si>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</si>
  <si>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</si>
  <si>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</si>
  <si>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</si>
  <si>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</si>
  <si>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</si>
  <si>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</si>
  <si>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</si>
  <si>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</si>
  <si>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</si>
  <si>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</si>
  <si>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</si>
  <si>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</si>
  <si>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</si>
  <si>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</si>
  <si>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</si>
  <si>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</si>
  <si>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</si>
  <si>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</si>
  <si>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</si>
  <si>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</si>
  <si>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</si>
  <si>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</si>
  <si>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</si>
  <si>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</si>
  <si>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</si>
  <si>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</si>
  <si>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</si>
  <si>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</si>
  <si>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</si>
  <si>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</si>
  <si>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</si>
  <si>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</si>
  <si>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</si>
  <si>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</si>
  <si>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</si>
  <si>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</si>
  <si>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</si>
  <si>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</si>
  <si>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</si>
  <si>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</si>
  <si>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</si>
  <si>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</si>
  <si>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</si>
  <si>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</si>
  <si>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</si>
  <si>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</si>
  <si>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</si>
  <si>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</si>
  <si>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</si>
  <si>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</si>
  <si>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</si>
  <si>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</si>
  <si>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</si>
  <si>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</si>
  <si>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</si>
  <si>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</si>
  <si>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</si>
  <si>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</si>
  <si>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</si>
  <si>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</si>
  <si>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</si>
  <si>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</si>
  <si>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</si>
  <si>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</si>
  <si>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</si>
  <si>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</si>
  <si>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</si>
  <si>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</si>
  <si>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</si>
  <si>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</si>
  <si>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</si>
  <si>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</si>
  <si>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</si>
  <si>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</si>
  <si>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</si>
  <si>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</si>
  <si>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</si>
  <si>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</si>
  <si>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</si>
  <si>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</si>
  <si>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</si>
  <si>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</si>
  <si>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</si>
  <si>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</si>
  <si>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</si>
  <si>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</si>
  <si>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</si>
  <si>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</si>
  <si>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</si>
  <si>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</si>
  <si>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</si>
  <si>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</si>
  <si>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</si>
  <si>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</si>
  <si>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</si>
  <si>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</si>
  <si>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</si>
  <si>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</si>
  <si>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</si>
  <si>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</si>
  <si>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</si>
  <si>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</si>
  <si>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</si>
  <si>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</si>
  <si>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</si>
  <si>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</si>
  <si>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</si>
  <si>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</si>
  <si>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</si>
  <si>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</si>
  <si>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</si>
  <si>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</si>
  <si>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</si>
  <si>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</si>
  <si>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</si>
  <si>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</si>
  <si>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</si>
  <si>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</si>
  <si>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</si>
  <si>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</si>
  <si>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</si>
  <si>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</si>
  <si>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</si>
  <si>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</si>
  <si>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</si>
  <si>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</si>
  <si>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</si>
  <si>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</si>
  <si>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</si>
  <si>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</si>
  <si>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</si>
  <si>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</si>
  <si>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</si>
  <si>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</si>
  <si>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</si>
  <si>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</si>
  <si>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</si>
  <si>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</si>
  <si>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</si>
  <si>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</si>
  <si>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</si>
  <si>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</si>
  <si>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</si>
  <si>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</si>
  <si>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</si>
  <si>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</si>
  <si>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</si>
  <si>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</si>
  <si>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</si>
  <si>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</si>
  <si>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</si>
  <si>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</si>
  <si>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</si>
  <si>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</si>
  <si>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</si>
  <si>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</si>
  <si>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</si>
  <si>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</si>
  <si>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</si>
  <si>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</si>
  <si>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</si>
  <si>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</si>
  <si>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</si>
  <si>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</si>
  <si>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</si>
  <si>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</si>
  <si>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</si>
  <si>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</si>
  <si>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</si>
  <si>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</si>
  <si>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</si>
  <si>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</si>
  <si>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</si>
  <si>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</si>
  <si>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</si>
  <si>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</si>
  <si>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</si>
  <si>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</si>
  <si>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</si>
  <si>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</si>
  <si>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</si>
  <si>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</si>
  <si>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</si>
  <si>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</si>
  <si>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</si>
  <si>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</si>
  <si>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</si>
  <si>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</si>
  <si>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</si>
  <si>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</si>
  <si>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</si>
  <si>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</si>
  <si>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</si>
  <si>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</si>
  <si>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</si>
  <si>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</si>
  <si>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</si>
  <si>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</si>
  <si>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</si>
  <si>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</si>
  <si>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</si>
  <si>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</si>
  <si>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</si>
  <si>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</si>
  <si>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</si>
  <si>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</si>
  <si>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</si>
  <si>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</si>
  <si>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</si>
  <si>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</si>
  <si>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</si>
  <si>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</si>
  <si>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</si>
  <si>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</si>
  <si>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</si>
  <si>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</si>
  <si>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</si>
  <si>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</si>
  <si>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</si>
  <si>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</si>
  <si>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</si>
  <si>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</si>
  <si>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</si>
  <si>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</si>
  <si>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</si>
  <si>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</si>
  <si>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</si>
  <si>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</si>
  <si>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</si>
  <si>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</si>
  <si>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</si>
  <si>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</si>
  <si>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</si>
  <si>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</si>
  <si>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</si>
  <si>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</si>
  <si>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</si>
  <si>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</si>
  <si>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</si>
  <si>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</si>
  <si>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</si>
  <si>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</si>
  <si>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</si>
  <si>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</si>
  <si>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</si>
  <si>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</si>
  <si>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</si>
  <si>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</si>
  <si>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</si>
  <si>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</si>
  <si>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</si>
  <si>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</si>
  <si>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</si>
  <si>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</si>
  <si>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</si>
  <si>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</si>
  <si>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</si>
  <si>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</si>
  <si>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</si>
  <si>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</si>
  <si>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</si>
  <si>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</si>
  <si>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</si>
  <si>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</si>
  <si>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</si>
  <si>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</si>
  <si>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</si>
  <si>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</si>
  <si>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</si>
  <si>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</si>
  <si>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</si>
  <si>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</si>
  <si>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</si>
  <si>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</si>
  <si>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</si>
  <si>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</si>
  <si>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</si>
  <si>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</si>
  <si>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</si>
  <si>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</si>
  <si>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</si>
  <si>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</si>
  <si>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</si>
  <si>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</si>
  <si>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</si>
  <si>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</si>
  <si>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</si>
  <si>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</si>
  <si>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</si>
  <si>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</si>
  <si>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</si>
  <si>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</si>
  <si>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</si>
  <si>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</si>
  <si>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</si>
  <si>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</si>
  <si>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</si>
  <si>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</si>
  <si>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</si>
  <si>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</si>
  <si>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</si>
  <si>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</si>
  <si>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</si>
  <si>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</si>
  <si>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</si>
  <si>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</si>
  <si>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</si>
  <si>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</si>
  <si>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</si>
  <si>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</si>
  <si>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</si>
  <si>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</si>
  <si>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</si>
  <si>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</si>
  <si>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</si>
  <si>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</si>
  <si>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</si>
  <si>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</si>
  <si>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</si>
  <si>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</si>
  <si>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</si>
  <si>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</si>
  <si>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</si>
  <si>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</si>
  <si>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</si>
  <si>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</si>
  <si>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</si>
  <si>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</si>
  <si>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</si>
  <si>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</si>
  <si>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</si>
  <si>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</si>
  <si>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</si>
  <si>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</si>
  <si>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</si>
  <si>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</si>
  <si>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</si>
  <si>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</si>
  <si>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</si>
  <si>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</si>
  <si>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</si>
  <si>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</si>
  <si>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</si>
  <si>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</si>
  <si>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</si>
  <si>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</si>
  <si>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</si>
  <si>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</si>
  <si>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</si>
  <si>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</si>
  <si>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</si>
  <si>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</si>
  <si>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</si>
  <si>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</si>
  <si>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</si>
  <si>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</si>
  <si>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</si>
  <si>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</si>
  <si>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</si>
  <si>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</si>
  <si>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</si>
  <si>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</si>
  <si>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</si>
  <si>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</si>
  <si>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</si>
  <si>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</si>
  <si>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</si>
  <si>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</si>
  <si>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</si>
  <si>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</si>
  <si>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</si>
  <si>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</si>
  <si>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</si>
  <si>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</si>
  <si>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</si>
  <si>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</si>
  <si>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</si>
  <si>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</si>
  <si>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</si>
  <si>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</si>
  <si>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</si>
  <si>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</si>
  <si>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</si>
  <si>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</si>
  <si>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</si>
  <si>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</si>
  <si>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</si>
  <si>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</si>
  <si>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</si>
  <si>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</si>
  <si>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</si>
  <si>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</si>
  <si>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</si>
  <si>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</si>
  <si>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</si>
  <si>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</si>
  <si>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</si>
  <si>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</si>
  <si>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</si>
  <si>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</si>
  <si>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</si>
  <si>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</si>
  <si>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</si>
  <si>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</si>
  <si>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</si>
  <si>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</si>
  <si>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</si>
  <si>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</si>
  <si>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</si>
  <si>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</si>
  <si>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</si>
  <si>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</si>
  <si>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</si>
  <si>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</si>
  <si>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</si>
  <si>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</si>
  <si>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</si>
  <si>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</si>
  <si>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</si>
  <si>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</si>
  <si>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</si>
  <si>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</si>
  <si>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</si>
  <si>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</si>
  <si>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</si>
  <si>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</si>
  <si>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</si>
  <si>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</si>
  <si>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</si>
  <si>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</si>
  <si>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</si>
  <si>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</si>
  <si>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</si>
  <si>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</si>
  <si>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</si>
  <si>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</si>
  <si>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</si>
  <si>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</si>
  <si>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</si>
  <si>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</si>
  <si>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</si>
  <si>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</si>
  <si>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</si>
  <si>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</si>
  <si>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</si>
  <si>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</si>
  <si>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</si>
  <si>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</si>
  <si>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</si>
  <si>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</si>
  <si>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</si>
  <si>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</si>
  <si>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</si>
  <si>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</si>
  <si>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</si>
  <si>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</si>
  <si>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</si>
  <si>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</si>
  <si>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</si>
  <si>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</si>
  <si>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</si>
  <si>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</si>
  <si>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</si>
  <si>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</si>
  <si>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</si>
  <si>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</si>
  <si>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</si>
  <si>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</si>
  <si>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</si>
  <si>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</si>
  <si>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</si>
  <si>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</si>
  <si>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</si>
  <si>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</si>
  <si>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</si>
  <si>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</si>
  <si>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</si>
  <si>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</si>
  <si>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</si>
  <si>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</si>
  <si>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</si>
  <si>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</si>
  <si>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</si>
  <si>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</si>
  <si>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</si>
  <si>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</si>
  <si>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</si>
  <si>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</si>
  <si>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</si>
  <si>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</si>
  <si>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</si>
  <si>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</si>
  <si>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</si>
  <si>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</si>
  <si>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</si>
  <si>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</si>
  <si>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</si>
  <si>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</si>
  <si>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</si>
  <si>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</si>
  <si>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</si>
  <si>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</si>
  <si>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</si>
  <si>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</si>
  <si>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</si>
  <si>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</si>
  <si>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</si>
  <si>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</si>
  <si>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</si>
  <si>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</si>
  <si>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</si>
  <si>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</si>
  <si>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</si>
  <si>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</si>
  <si>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</si>
  <si>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</si>
  <si>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</si>
  <si>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</si>
  <si>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</si>
  <si>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</si>
  <si>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</si>
  <si>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</si>
  <si>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</si>
  <si>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</si>
  <si>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</si>
  <si>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</si>
  <si>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</si>
  <si>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</si>
  <si>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</si>
  <si>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</si>
  <si>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</si>
  <si>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</si>
  <si>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</si>
  <si>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</si>
  <si>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</si>
  <si>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</si>
  <si>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</si>
  <si>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</si>
  <si>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</si>
  <si>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</si>
  <si>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</si>
  <si>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</si>
  <si>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</si>
  <si>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</si>
  <si>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</si>
  <si>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</si>
  <si>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</si>
  <si>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</si>
  <si>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</si>
  <si>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</si>
  <si>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</si>
  <si>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</si>
  <si>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</si>
  <si>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</si>
  <si>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</si>
  <si>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</si>
  <si>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</si>
  <si>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</si>
  <si>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</si>
  <si>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</si>
  <si>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</si>
  <si>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</si>
  <si>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</si>
  <si>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</si>
  <si>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</si>
  <si>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</si>
  <si>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</si>
  <si>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</si>
  <si>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</si>
  <si>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</si>
  <si>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</si>
  <si>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</si>
  <si>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</si>
  <si>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</si>
  <si>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</si>
  <si>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</si>
  <si>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</si>
  <si>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</si>
  <si>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</si>
  <si>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</si>
  <si>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</si>
  <si>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</si>
  <si>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</si>
  <si>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</si>
  <si>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</si>
  <si>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</si>
  <si>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</si>
  <si>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</si>
  <si>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</si>
  <si>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</si>
  <si>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</si>
  <si>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</si>
  <si>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</si>
  <si>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</si>
  <si>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</si>
  <si>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</si>
  <si>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</si>
  <si>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</si>
  <si>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</si>
  <si>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</si>
  <si>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</si>
  <si>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</si>
  <si>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</si>
  <si>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</si>
  <si>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</si>
  <si>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</si>
  <si>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</si>
  <si>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</si>
  <si>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</si>
  <si>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</si>
  <si>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</si>
  <si>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</si>
  <si>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</si>
  <si>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</si>
  <si>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</si>
  <si>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</si>
  <si>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</si>
  <si>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</si>
  <si>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</si>
  <si>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</si>
  <si>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</si>
  <si>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</si>
  <si>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</si>
  <si>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</si>
  <si>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</si>
  <si>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</si>
  <si>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</si>
  <si>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</si>
  <si>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</si>
  <si>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</si>
  <si>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</si>
  <si>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</si>
  <si>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</si>
  <si>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</si>
  <si>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</si>
  <si>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</si>
  <si>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</si>
  <si>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</si>
  <si>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</si>
  <si>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</si>
  <si>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</si>
  <si>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</si>
  <si>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</si>
  <si>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</si>
  <si>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</si>
  <si>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</si>
  <si>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</si>
  <si>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</si>
  <si>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</si>
  <si>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</si>
  <si>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</si>
  <si>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</si>
  <si>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</si>
  <si>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</si>
  <si>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</si>
  <si>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</si>
  <si>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</si>
  <si>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</si>
  <si>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</si>
  <si>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</si>
  <si>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</si>
  <si>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</si>
  <si>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</si>
  <si>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</si>
  <si>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</si>
  <si>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</si>
  <si>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</si>
  <si>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</si>
  <si>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</si>
  <si>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</si>
  <si>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</si>
  <si>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</si>
  <si>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</si>
  <si>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</si>
  <si>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</si>
  <si>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</si>
  <si>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</si>
  <si>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</si>
  <si>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</si>
  <si>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</si>
  <si>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</si>
  <si>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</si>
  <si>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</si>
  <si>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</si>
  <si>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</si>
  <si>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</si>
  <si>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</si>
  <si>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</si>
  <si>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</si>
  <si>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</si>
  <si>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</si>
  <si>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</si>
  <si>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</si>
  <si>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</si>
  <si>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</si>
  <si>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</si>
  <si>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</si>
  <si>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</si>
  <si>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</si>
  <si>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</si>
  <si>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</si>
  <si>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</si>
  <si>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</si>
  <si>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</si>
  <si>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</si>
  <si>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</si>
  <si>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</si>
  <si>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</si>
  <si>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</si>
  <si>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</si>
  <si>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</si>
  <si>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</si>
  <si>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</si>
  <si>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</si>
  <si>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</si>
  <si>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</si>
  <si>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</si>
  <si>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</si>
  <si>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</si>
  <si>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</si>
  <si>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</si>
  <si>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</si>
  <si>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</si>
  <si>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</si>
  <si>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</si>
  <si>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</si>
  <si>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</si>
  <si>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</si>
  <si>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</si>
  <si>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</si>
  <si>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</si>
  <si>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</si>
  <si>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</si>
  <si>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</si>
  <si>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</si>
  <si>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</si>
  <si>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</si>
  <si>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</si>
  <si>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</si>
  <si>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</si>
  <si>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</si>
  <si>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</si>
  <si>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</si>
  <si>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</si>
  <si>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</si>
  <si>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</si>
  <si>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</si>
  <si>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</si>
  <si>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</si>
  <si>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</si>
  <si>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</si>
  <si>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</si>
  <si>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</si>
  <si>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</si>
  <si>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</si>
  <si>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</si>
  <si>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</si>
  <si>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</si>
  <si>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</si>
  <si>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</si>
  <si>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</si>
  <si>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</si>
  <si>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</si>
  <si>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</si>
  <si>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</si>
  <si>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</si>
  <si>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</si>
  <si>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</si>
  <si>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</si>
  <si>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</si>
  <si>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</si>
  <si>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</si>
  <si>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</si>
  <si>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</si>
  <si>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</si>
  <si>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</si>
  <si>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</si>
  <si>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</si>
  <si>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</si>
  <si>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</si>
  <si>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</si>
  <si>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</si>
  <si>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</si>
  <si>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</si>
  <si>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</si>
  <si>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</si>
  <si>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</si>
  <si>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</si>
  <si>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</si>
  <si>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</si>
  <si>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</si>
  <si>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</si>
  <si>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</si>
  <si>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</si>
  <si>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</si>
  <si>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</si>
  <si>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</si>
  <si>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</si>
  <si>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</si>
  <si>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</si>
  <si>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</si>
  <si>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</si>
  <si>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</si>
  <si>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</si>
  <si>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</si>
  <si>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</si>
  <si>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</si>
  <si>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</si>
  <si>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</si>
  <si>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</si>
  <si>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</si>
  <si>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</si>
  <si>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</si>
  <si>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</si>
  <si>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</si>
  <si>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</si>
  <si>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</si>
  <si>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</si>
  <si>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</si>
  <si>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</si>
  <si>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</si>
  <si>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</si>
  <si>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</si>
  <si>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</si>
  <si>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</si>
  <si>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</si>
  <si>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</si>
  <si>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</si>
  <si>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</si>
  <si>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</si>
  <si>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</si>
  <si>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</si>
  <si>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</si>
  <si>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</si>
  <si>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</si>
  <si>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</si>
  <si>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</si>
  <si>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</si>
  <si>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</si>
  <si>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</si>
  <si>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</si>
  <si>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</si>
  <si>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</si>
  <si>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</si>
  <si>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</si>
  <si>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</si>
  <si>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</si>
  <si>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</si>
  <si>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</si>
  <si>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</si>
  <si>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</si>
  <si>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</si>
  <si>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</si>
  <si>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</si>
  <si>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</si>
  <si>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</si>
  <si>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</si>
  <si>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</si>
  <si>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</si>
  <si>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</si>
  <si>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</si>
  <si>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</si>
  <si>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</si>
  <si>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</si>
  <si>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</si>
  <si>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</si>
  <si>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</si>
  <si>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</si>
  <si>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</si>
  <si>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</si>
  <si>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</si>
  <si>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</si>
  <si>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</si>
  <si>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</si>
  <si>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</si>
  <si>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</si>
  <si>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</si>
  <si>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</si>
  <si>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</si>
  <si>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</si>
  <si>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</si>
  <si>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</si>
  <si>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</si>
  <si>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</si>
  <si>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</si>
  <si>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</si>
  <si>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</si>
  <si>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</si>
  <si>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</si>
  <si>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</si>
  <si>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</si>
  <si>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</si>
  <si>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</si>
  <si>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</si>
  <si>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</si>
  <si>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</si>
  <si>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</si>
  <si>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</si>
  <si>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</si>
  <si>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</si>
  <si>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</si>
  <si>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</si>
  <si>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</si>
  <si>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</si>
  <si>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</si>
  <si>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</si>
  <si>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</si>
  <si>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</si>
  <si>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</si>
  <si>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</si>
  <si>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</si>
  <si>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</si>
  <si>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</si>
  <si>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</si>
  <si>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</si>
  <si>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</si>
  <si>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</si>
  <si>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</si>
  <si>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</si>
  <si>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</si>
  <si>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</si>
  <si>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</si>
  <si>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</si>
  <si>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</si>
  <si>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</si>
  <si>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</si>
  <si>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</si>
  <si>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</si>
  <si>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</si>
  <si>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</si>
  <si>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</si>
  <si>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</si>
  <si>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</si>
  <si>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</si>
  <si>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</si>
  <si>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</si>
  <si>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</si>
  <si>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</si>
  <si>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</si>
  <si>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</si>
  <si>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</si>
  <si>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</si>
  <si>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</si>
  <si>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</si>
  <si>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</si>
  <si>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</si>
  <si>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</si>
  <si>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</si>
  <si>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</si>
  <si>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</si>
  <si>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</si>
  <si>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</si>
  <si>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</si>
  <si>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</si>
  <si>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</si>
  <si>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</si>
  <si>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</si>
  <si>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</si>
  <si>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</si>
  <si>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</si>
  <si>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</si>
  <si>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</si>
  <si>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</si>
  <si>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</si>
  <si>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</si>
  <si>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</si>
  <si>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</si>
  <si>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</si>
  <si>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</si>
  <si>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</si>
  <si>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</si>
  <si>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</si>
  <si>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</si>
  <si>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</si>
  <si>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</si>
  <si>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</si>
  <si>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</si>
  <si>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</si>
  <si>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</si>
  <si>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</si>
  <si>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</si>
  <si>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</si>
  <si>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</si>
  <si>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</si>
  <si>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</si>
  <si>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</si>
  <si>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</si>
  <si>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</si>
  <si>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</si>
  <si>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</si>
  <si>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</si>
  <si>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</si>
  <si>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</si>
  <si>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</si>
  <si>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</si>
  <si>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</si>
  <si>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</si>
  <si>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</si>
  <si>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</si>
  <si>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</si>
  <si>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</si>
  <si>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</si>
  <si>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</si>
  <si>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</si>
  <si>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</si>
  <si>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</si>
  <si>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</si>
  <si>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</si>
  <si>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</si>
  <si>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</si>
  <si>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</si>
  <si>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</si>
  <si>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</si>
  <si>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</si>
  <si>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</si>
  <si>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</si>
  <si>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</si>
  <si>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</si>
  <si>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</si>
  <si>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</si>
  <si>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</si>
  <si>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</si>
  <si>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</si>
  <si>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</si>
  <si>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</si>
  <si>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</si>
  <si>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</si>
  <si>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</si>
  <si>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</si>
  <si>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</si>
  <si>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</si>
  <si>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</si>
  <si>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</si>
  <si>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</si>
  <si>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</si>
  <si>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</si>
  <si>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</si>
  <si>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</si>
  <si>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</si>
  <si>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</si>
  <si>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</si>
  <si>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</si>
  <si>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</si>
  <si>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</si>
  <si>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</si>
  <si>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</si>
  <si>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</si>
  <si>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</si>
  <si>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</si>
  <si>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</si>
  <si>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</si>
  <si>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</si>
  <si>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</si>
  <si>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</si>
  <si>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</si>
  <si>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</si>
  <si>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</si>
  <si>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</si>
  <si>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</si>
  <si>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</si>
  <si>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</si>
  <si>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</si>
  <si>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</si>
  <si>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</si>
  <si>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</si>
  <si>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</si>
  <si>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</si>
  <si>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</si>
  <si>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</si>
  <si>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</si>
  <si>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</si>
  <si>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</si>
  <si>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</si>
  <si>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</si>
  <si>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</si>
  <si>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</si>
  <si>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</si>
  <si>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</si>
  <si>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</si>
  <si>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</si>
  <si>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</si>
  <si>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</si>
  <si>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</si>
  <si>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</si>
  <si>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</si>
  <si>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</si>
  <si>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</si>
  <si>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</si>
  <si>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</si>
  <si>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</si>
  <si>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</si>
  <si>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</si>
  <si>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</si>
  <si>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</si>
  <si>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</si>
  <si>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</si>
  <si>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</si>
  <si>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</si>
  <si>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</si>
  <si>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</si>
  <si>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</si>
  <si>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</si>
  <si>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</si>
  <si>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</si>
  <si>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</si>
  <si>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</si>
  <si>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</si>
  <si>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</si>
  <si>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</si>
  <si>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</si>
  <si>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</si>
  <si>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</si>
  <si>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</si>
  <si>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</si>
  <si>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</si>
  <si>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</si>
  <si>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</si>
  <si>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</si>
  <si>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</si>
  <si>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</si>
  <si>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</si>
  <si>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</si>
  <si>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</si>
  <si>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</si>
  <si>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</si>
  <si>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</si>
  <si>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</si>
  <si>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</si>
  <si>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</si>
  <si>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</si>
  <si>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</si>
  <si>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</si>
  <si>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</si>
  <si>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</si>
  <si>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</si>
  <si>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</si>
  <si>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</si>
  <si>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</si>
  <si>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</si>
  <si>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</si>
  <si>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</si>
  <si>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</si>
  <si>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</si>
  <si>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</si>
  <si>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</si>
  <si>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</si>
  <si>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</si>
  <si>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</si>
  <si>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</si>
  <si>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</si>
  <si>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</si>
  <si>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</si>
  <si>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</si>
  <si>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</si>
  <si>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</si>
  <si>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</si>
  <si>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</si>
  <si>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</si>
  <si>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</si>
  <si>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</si>
  <si>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</si>
  <si>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</si>
  <si>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</si>
  <si>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</si>
  <si>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</si>
  <si>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</si>
  <si>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</si>
  <si>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</si>
  <si>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</si>
  <si>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</si>
  <si>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</si>
  <si>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</si>
  <si>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</si>
  <si>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</si>
  <si>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</si>
  <si>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</si>
  <si>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</si>
  <si>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</si>
  <si>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</si>
  <si>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</si>
  <si>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</si>
  <si>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</si>
  <si>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</si>
  <si>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</si>
  <si>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</si>
  <si>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</si>
  <si>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</si>
  <si>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</si>
  <si>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</si>
  <si>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</si>
  <si>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</si>
  <si>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</si>
  <si>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</si>
  <si>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</si>
  <si>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</si>
  <si>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</si>
  <si>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</si>
  <si>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</si>
  <si>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</si>
  <si>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</si>
  <si>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</si>
  <si>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</si>
  <si>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</si>
  <si>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</si>
  <si>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</si>
  <si>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</si>
  <si>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</si>
  <si>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</si>
  <si>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</si>
  <si>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</si>
  <si>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</si>
  <si>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</si>
  <si>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</si>
  <si>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</si>
  <si>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</si>
  <si>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</si>
  <si>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</si>
  <si>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</si>
  <si>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</si>
  <si>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</si>
  <si>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</si>
  <si>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</si>
  <si>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</si>
  <si>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</si>
  <si>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</si>
  <si>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</si>
  <si>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</si>
  <si>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</si>
  <si>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</si>
  <si>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</si>
  <si>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</si>
  <si>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</si>
  <si>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</si>
  <si>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</si>
  <si>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</si>
  <si>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</si>
  <si>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</si>
  <si>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</si>
  <si>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</si>
  <si>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</si>
  <si>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</si>
  <si>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</si>
  <si>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</si>
  <si>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</si>
  <si>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</si>
  <si>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</si>
  <si>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</si>
  <si>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</si>
  <si>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</si>
  <si>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</si>
  <si>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</si>
  <si>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</si>
  <si>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</si>
  <si>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</si>
  <si>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</si>
  <si>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</si>
  <si>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</si>
  <si>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</si>
  <si>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</si>
  <si>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</si>
  <si>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</si>
  <si>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</si>
  <si>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</si>
  <si>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</si>
  <si>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</si>
  <si>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</si>
  <si>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</si>
  <si>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</si>
  <si>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</si>
  <si>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</si>
  <si>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</si>
  <si>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</si>
  <si>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</si>
  <si>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</si>
  <si>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</si>
  <si>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</si>
  <si>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</si>
  <si>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</si>
  <si>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</si>
  <si>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</si>
  <si>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</si>
  <si>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</si>
  <si>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</si>
  <si>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</si>
  <si>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</si>
  <si>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</si>
  <si>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</si>
  <si>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</si>
  <si>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</si>
  <si>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</si>
  <si>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</si>
  <si>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</si>
  <si>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</si>
  <si>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</si>
  <si>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</si>
  <si>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</si>
  <si>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</si>
  <si>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</si>
  <si>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</si>
  <si>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</si>
  <si>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</si>
  <si>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</si>
  <si>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</si>
  <si>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</si>
  <si>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</si>
  <si>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</si>
  <si>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</si>
  <si>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</si>
  <si>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</si>
  <si>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</si>
  <si>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</si>
  <si>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</si>
  <si>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</si>
  <si>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</si>
  <si>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</si>
  <si>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</si>
  <si>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</si>
  <si>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</si>
  <si>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</si>
  <si>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</si>
  <si>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</si>
  <si>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</si>
  <si>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</si>
  <si>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</si>
  <si>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</si>
  <si>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</si>
  <si>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</si>
  <si>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</si>
  <si>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</si>
  <si>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</si>
  <si>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</si>
  <si>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</si>
  <si>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</si>
  <si>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</si>
  <si>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</si>
  <si>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</si>
  <si>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</si>
  <si>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</si>
  <si>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</si>
  <si>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</si>
  <si>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</si>
  <si>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</si>
  <si>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</si>
  <si>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</si>
  <si>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</si>
  <si>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</si>
  <si>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</si>
  <si>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</si>
  <si>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</si>
  <si>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</si>
  <si>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</si>
  <si>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</si>
  <si>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</si>
  <si>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</si>
  <si>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</si>
  <si>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</si>
  <si>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</si>
  <si>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</si>
  <si>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</si>
  <si>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</si>
  <si>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</si>
  <si>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</si>
  <si>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</si>
  <si>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</si>
  <si>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</si>
  <si>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</si>
  <si>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</si>
  <si>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</si>
  <si>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</si>
  <si>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</si>
  <si>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</si>
  <si>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</si>
  <si>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</si>
  <si>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</si>
  <si>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</si>
  <si>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</si>
  <si>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</si>
  <si>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</si>
  <si>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</si>
  <si>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</si>
  <si>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</si>
  <si>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</si>
  <si>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</si>
  <si>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</si>
  <si>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</si>
  <si>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</si>
  <si>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</si>
  <si>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</si>
  <si>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</si>
  <si>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</si>
  <si>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</si>
  <si>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</si>
  <si>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</si>
  <si>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</si>
  <si>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</si>
  <si>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</si>
  <si>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</si>
  <si>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</si>
  <si>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</si>
  <si>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</si>
  <si>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</si>
  <si>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</si>
  <si>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</si>
  <si>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</si>
  <si>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</si>
  <si>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</si>
  <si>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</si>
  <si>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</si>
  <si>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</si>
  <si>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</si>
  <si>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</si>
  <si>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</si>
  <si>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</si>
  <si>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</si>
  <si>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</si>
  <si>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</si>
  <si>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</si>
  <si>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</si>
  <si>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</si>
  <si>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</si>
  <si>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</si>
  <si>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</si>
  <si>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</si>
  <si>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</si>
  <si>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</si>
  <si>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</si>
  <si>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</si>
  <si>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</si>
  <si>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</si>
  <si>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</si>
  <si>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</si>
  <si>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</si>
  <si>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</si>
  <si>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</si>
  <si>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</si>
  <si>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</si>
  <si>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</si>
  <si>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</si>
  <si>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</si>
  <si>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</si>
  <si>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</si>
  <si>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</si>
  <si>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</si>
  <si>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</si>
  <si>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</si>
  <si>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</si>
  <si>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</si>
  <si>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</si>
  <si>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</si>
  <si>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</si>
  <si>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</si>
  <si>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</si>
  <si>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</si>
  <si>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</si>
  <si>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</si>
  <si>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</si>
  <si>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</si>
  <si>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</si>
  <si>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</si>
  <si>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</si>
  <si>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</si>
  <si>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</si>
  <si>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</si>
  <si>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</si>
  <si>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</si>
  <si>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</si>
  <si>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</si>
  <si>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</si>
  <si>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</si>
  <si>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</si>
  <si>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</si>
  <si>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</si>
  <si>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</si>
  <si>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</si>
  <si>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</si>
  <si>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</si>
  <si>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</si>
  <si>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</si>
  <si>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</si>
  <si>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</si>
  <si>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</si>
  <si>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</si>
  <si>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</si>
  <si>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</si>
  <si>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</si>
  <si>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</si>
  <si>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</si>
  <si>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</si>
  <si>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</si>
  <si>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</si>
  <si>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</si>
  <si>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</si>
  <si>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</si>
  <si>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</si>
  <si>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</si>
  <si>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</si>
  <si>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</si>
  <si>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</si>
  <si>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</si>
  <si>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</si>
  <si>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</si>
  <si>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</si>
  <si>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</si>
  <si>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</si>
  <si>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</si>
  <si>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</si>
  <si>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</si>
  <si>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</si>
  <si>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</si>
  <si>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</si>
  <si>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</si>
  <si>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</si>
  <si>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</si>
  <si>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</si>
  <si>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</si>
  <si>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</si>
  <si>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</si>
  <si>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</si>
  <si>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</si>
  <si>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</si>
  <si>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</si>
  <si>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</si>
  <si>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</si>
  <si>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</si>
  <si>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</si>
  <si>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</si>
  <si>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</si>
  <si>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</si>
  <si>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</si>
  <si>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</si>
  <si>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</si>
  <si>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</si>
  <si>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</si>
  <si>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</si>
  <si>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</si>
  <si>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</si>
  <si>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</si>
  <si>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</si>
  <si>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</si>
  <si>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</si>
  <si>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</si>
  <si>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</si>
  <si>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</si>
  <si>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</si>
  <si>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</si>
  <si>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</si>
  <si>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</si>
  <si>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</si>
  <si>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</si>
  <si>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</si>
  <si>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</si>
  <si>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</si>
  <si>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</si>
  <si>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</si>
  <si>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</si>
  <si>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</si>
  <si>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</si>
  <si>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</si>
  <si>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</si>
  <si>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</si>
  <si>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</si>
  <si>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</si>
  <si>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</si>
  <si>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</si>
  <si>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</si>
  <si>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</si>
  <si>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</si>
  <si>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</si>
  <si>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</si>
  <si>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</si>
  <si>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</si>
  <si>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</si>
  <si>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</si>
  <si>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</si>
  <si>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</si>
  <si>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</si>
  <si>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</si>
  <si>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</si>
  <si>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</si>
  <si>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</si>
  <si>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</si>
  <si>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</si>
  <si>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</si>
  <si>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</si>
  <si>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</si>
  <si>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</si>
  <si>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</si>
  <si>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</si>
  <si>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</si>
  <si>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</si>
  <si>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</si>
  <si>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</si>
  <si>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</si>
  <si>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</si>
  <si>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</si>
  <si>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</si>
  <si>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</si>
  <si>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</si>
  <si>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</si>
  <si>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</si>
  <si>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</si>
  <si>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</si>
  <si>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</si>
  <si>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</si>
  <si>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</si>
  <si>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</si>
  <si>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</si>
  <si>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</si>
  <si>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</si>
  <si>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</si>
  <si>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</si>
  <si>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</si>
  <si>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</si>
  <si>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</si>
  <si>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</si>
  <si>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</si>
  <si>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</si>
  <si>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</si>
  <si>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</si>
  <si>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</si>
  <si>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</si>
  <si>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</si>
  <si>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</si>
  <si>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</si>
  <si>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</si>
  <si>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</si>
  <si>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</si>
  <si>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</si>
  <si>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</si>
  <si>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</si>
  <si>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</si>
  <si>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</si>
  <si>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</si>
  <si>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</si>
  <si>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</si>
  <si>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</si>
  <si>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</si>
  <si>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</si>
  <si>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</si>
  <si>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</si>
  <si>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</si>
  <si>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</si>
  <si>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</si>
  <si>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</si>
  <si>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</si>
  <si>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</si>
  <si>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</si>
  <si>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</si>
  <si>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</si>
  <si>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</si>
  <si>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</si>
  <si>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</si>
  <si>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</si>
  <si>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</si>
  <si>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</si>
  <si>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</si>
  <si>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</si>
  <si>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</si>
  <si>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</si>
  <si>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</si>
  <si>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</si>
  <si>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</si>
  <si>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</si>
  <si>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</si>
  <si>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</si>
  <si>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</si>
  <si>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</si>
  <si>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</si>
  <si>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</si>
  <si>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</si>
  <si>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</si>
  <si>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</si>
  <si>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</si>
  <si>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</si>
  <si>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</si>
  <si>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</si>
  <si>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</si>
  <si>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</si>
  <si>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</si>
  <si>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</si>
  <si>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</si>
  <si>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</si>
  <si>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</si>
  <si>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</si>
  <si>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</si>
  <si>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</si>
  <si>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</si>
  <si>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</si>
  <si>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</si>
  <si>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</si>
  <si>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</si>
  <si>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</si>
  <si>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</si>
  <si>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</si>
  <si>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</si>
  <si>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</si>
  <si>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</si>
  <si>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</si>
  <si>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</si>
  <si>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</si>
  <si>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</si>
  <si>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</si>
  <si>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</si>
  <si>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</si>
  <si>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</si>
  <si>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</si>
  <si>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</si>
  <si>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</si>
  <si>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</si>
  <si>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</si>
  <si>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</si>
  <si>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</si>
  <si>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</si>
  <si>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</si>
  <si>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</si>
  <si>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</si>
  <si>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</si>
  <si>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</si>
  <si>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</si>
  <si>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</si>
  <si>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</si>
  <si>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</si>
  <si>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</si>
  <si>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</si>
  <si>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</si>
  <si>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</si>
  <si>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</si>
  <si>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</si>
  <si>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</si>
  <si>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</si>
  <si>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</si>
  <si>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</si>
  <si>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</si>
  <si>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</si>
  <si>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</si>
  <si>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</si>
  <si>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</si>
  <si>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</si>
  <si>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</si>
  <si>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</si>
  <si>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</si>
  <si>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</si>
  <si>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</si>
  <si>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</si>
  <si>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</si>
  <si>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</si>
  <si>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</si>
  <si>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</si>
  <si>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</si>
  <si>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</si>
  <si>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</si>
  <si>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</si>
  <si>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</si>
  <si>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</si>
  <si>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</si>
  <si>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</si>
  <si>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</si>
  <si>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</si>
  <si>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</si>
  <si>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</si>
  <si>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</si>
  <si>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</si>
  <si>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</si>
  <si>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</si>
  <si>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</si>
  <si>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</si>
  <si>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</si>
  <si>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</si>
  <si>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</si>
  <si>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</si>
  <si>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</si>
  <si>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</si>
  <si>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</si>
  <si>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</si>
  <si>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</si>
  <si>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</si>
  <si>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</si>
  <si>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</si>
  <si>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</si>
  <si>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</si>
  <si>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</si>
  <si>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</si>
  <si>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</si>
  <si>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</si>
  <si>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</si>
  <si>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</si>
  <si>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</si>
  <si>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</si>
  <si>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</si>
  <si>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</si>
  <si>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</si>
  <si>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</si>
  <si>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</si>
  <si>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</si>
  <si>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</si>
  <si>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</si>
  <si>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</si>
  <si>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</si>
  <si>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</si>
  <si>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</si>
  <si>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</si>
  <si>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</si>
  <si>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</si>
  <si>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</si>
  <si>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</si>
  <si>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</si>
  <si>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</si>
  <si>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</si>
  <si>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</si>
  <si>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</si>
  <si>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</si>
  <si>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</si>
  <si>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</si>
  <si>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</si>
  <si>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</si>
  <si>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</si>
  <si>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</si>
  <si>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</si>
  <si>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</si>
  <si>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</si>
  <si>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</si>
  <si>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</si>
  <si>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</si>
  <si>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</si>
  <si>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</si>
  <si>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</si>
  <si>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</si>
  <si>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</si>
  <si>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</si>
  <si>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</si>
  <si>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</si>
  <si>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</si>
  <si>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</si>
  <si>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</si>
  <si>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</si>
  <si>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</si>
  <si>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</si>
  <si>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</si>
  <si>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</si>
  <si>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</si>
  <si>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</si>
  <si>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</si>
  <si>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</si>
  <si>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</si>
  <si>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</si>
  <si>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</si>
  <si>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</si>
  <si>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</si>
  <si>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</si>
  <si>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</si>
  <si>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</si>
  <si>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</si>
  <si>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</si>
  <si>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</si>
  <si>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</si>
  <si>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</si>
  <si>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</si>
  <si>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</si>
  <si>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</si>
  <si>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</si>
  <si>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</si>
  <si>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</si>
  <si>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</si>
  <si>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</si>
  <si>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</si>
  <si>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</si>
  <si>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</si>
  <si>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</si>
  <si>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</si>
  <si>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</si>
  <si>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</si>
  <si>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</si>
  <si>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</si>
  <si>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</si>
  <si>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</si>
  <si>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</si>
  <si>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</si>
  <si>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</si>
  <si>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</si>
  <si>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</si>
  <si>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</si>
  <si>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</si>
  <si>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</si>
  <si>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</si>
  <si>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</si>
  <si>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</si>
  <si>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</si>
  <si>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</si>
  <si>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</si>
  <si>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</si>
  <si>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</si>
  <si>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</si>
  <si>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</si>
  <si>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</si>
  <si>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</si>
  <si>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</si>
  <si>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</si>
  <si>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</si>
  <si>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</si>
  <si>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</si>
  <si>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</si>
  <si>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</si>
  <si>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</si>
  <si>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</si>
  <si>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</si>
  <si>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</si>
  <si>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</si>
  <si>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</si>
  <si>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</si>
  <si>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</si>
  <si>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</si>
  <si>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</si>
  <si>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</si>
  <si>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</si>
  <si>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</si>
  <si>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</si>
  <si>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</si>
  <si>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</si>
  <si>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</si>
  <si>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</si>
  <si>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</si>
  <si>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</si>
  <si>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</si>
  <si>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</si>
  <si>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</si>
  <si>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</si>
  <si>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</si>
  <si>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</si>
  <si>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</si>
  <si>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</si>
  <si>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</si>
  <si>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</si>
  <si>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</si>
  <si>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</si>
  <si>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</si>
  <si>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</si>
  <si>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</si>
  <si>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</si>
  <si>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</si>
  <si>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</si>
  <si>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</si>
  <si>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</si>
  <si>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</si>
  <si>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</si>
  <si>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</si>
  <si>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</si>
  <si>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</si>
  <si>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</si>
  <si>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</si>
  <si>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</si>
  <si>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</si>
  <si>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</si>
  <si>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</si>
  <si>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</si>
  <si>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</si>
  <si>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</si>
  <si>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</si>
  <si>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</si>
  <si>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</si>
  <si>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</si>
  <si>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</si>
  <si>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</si>
  <si>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</si>
  <si>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</si>
  <si>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</si>
  <si>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</si>
  <si>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</si>
  <si>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</si>
  <si>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</si>
  <si>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</si>
  <si>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</si>
  <si>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</si>
  <si>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</si>
  <si>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</si>
  <si>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</si>
  <si>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</si>
  <si>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</si>
  <si>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</si>
  <si>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</si>
  <si>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</si>
  <si>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</si>
  <si>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</si>
  <si>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</si>
  <si>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</si>
  <si>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</si>
  <si>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</si>
  <si>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</si>
  <si>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</si>
  <si>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</si>
  <si>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</si>
  <si>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</si>
  <si>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</si>
  <si>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</si>
  <si>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</si>
  <si>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</si>
  <si>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</si>
  <si>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</si>
  <si>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</si>
  <si>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</si>
  <si>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</si>
  <si>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</si>
  <si>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</si>
  <si>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</si>
  <si>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</si>
  <si>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</si>
  <si>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</si>
  <si>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</si>
  <si>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</si>
  <si>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</si>
  <si>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</si>
  <si>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</si>
  <si>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</si>
  <si>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</si>
  <si>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</si>
  <si>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</si>
  <si>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</si>
  <si>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</si>
  <si>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</si>
  <si>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</si>
  <si>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</si>
  <si>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</si>
  <si>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</si>
  <si>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</si>
  <si>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</si>
  <si>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</si>
  <si>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</si>
  <si>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</si>
  <si>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</si>
  <si>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</si>
  <si>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</si>
  <si>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</si>
  <si>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</si>
  <si>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</si>
  <si>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</si>
  <si>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</si>
  <si>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</si>
  <si>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</si>
  <si>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</si>
  <si>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</si>
  <si>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</si>
  <si>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</si>
  <si>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</si>
  <si>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</si>
  <si>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</si>
  <si>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</si>
  <si>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</si>
  <si>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</si>
  <si>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</si>
  <si>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</si>
  <si>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</si>
  <si>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</si>
  <si>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</si>
  <si>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</si>
  <si>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</si>
  <si>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</si>
  <si>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</si>
  <si>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</si>
  <si>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</si>
  <si>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</si>
  <si>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</si>
  <si>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</si>
  <si>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</si>
  <si>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</si>
  <si>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</si>
  <si>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</si>
  <si>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</si>
  <si>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</si>
  <si>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</si>
  <si>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</si>
  <si>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</si>
  <si>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</si>
  <si>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</si>
  <si>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</si>
  <si>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</si>
  <si>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</si>
  <si>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</si>
  <si>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</si>
  <si>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</si>
  <si>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</si>
  <si>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</si>
  <si>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</si>
  <si>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</si>
  <si>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</si>
  <si>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</si>
  <si>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</si>
  <si>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</si>
  <si>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</si>
  <si>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</si>
  <si>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</si>
  <si>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</si>
  <si>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</si>
  <si>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</si>
  <si>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</si>
  <si>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</si>
  <si>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</si>
  <si>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</si>
  <si>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</si>
  <si>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</si>
  <si>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</si>
  <si>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</si>
  <si>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</si>
  <si>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</si>
  <si>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</si>
  <si>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</si>
  <si>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</si>
  <si>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</si>
  <si>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</si>
  <si>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</si>
  <si>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</si>
  <si>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</si>
  <si>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</si>
  <si>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</si>
  <si>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</si>
  <si>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</si>
  <si>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</si>
  <si>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</si>
  <si>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</si>
  <si>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</si>
  <si>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</si>
  <si>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</si>
  <si>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</si>
  <si>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</si>
  <si>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</si>
  <si>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</si>
  <si>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</si>
  <si>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</si>
  <si>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</si>
  <si>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</si>
  <si>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</si>
  <si>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</si>
  <si>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</si>
  <si>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</si>
  <si>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</si>
  <si>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</si>
  <si>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</si>
  <si>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</si>
  <si>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</si>
  <si>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</si>
  <si>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</si>
  <si>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</si>
  <si>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</si>
  <si>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</si>
  <si>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</si>
  <si>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</si>
  <si>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</si>
  <si>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</si>
  <si>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</si>
  <si>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</si>
  <si>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</si>
  <si>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</si>
  <si>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</si>
  <si>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</si>
  <si>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</si>
  <si>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</si>
  <si>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</si>
  <si>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</si>
  <si>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</si>
  <si>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</si>
  <si>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</si>
  <si>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</si>
  <si>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</si>
  <si>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</si>
  <si>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</si>
  <si>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</si>
  <si>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</si>
  <si>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</si>
  <si>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</si>
  <si>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</si>
  <si>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</si>
  <si>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</si>
  <si>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</si>
  <si>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</si>
  <si>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</si>
  <si>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</si>
  <si>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</si>
  <si>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</si>
  <si>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</si>
  <si>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</si>
  <si>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</si>
  <si>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</si>
  <si>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</si>
  <si>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</si>
  <si>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</si>
  <si>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</si>
  <si>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</si>
  <si>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</si>
  <si>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</si>
  <si>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</si>
  <si>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</si>
  <si>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</si>
  <si>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</si>
  <si>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</si>
  <si>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</si>
  <si>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</si>
  <si>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</si>
  <si>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</si>
  <si>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</si>
  <si>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</si>
  <si>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</si>
  <si>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</si>
  <si>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</si>
  <si>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</si>
  <si>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</si>
  <si>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</si>
  <si>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</si>
  <si>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</si>
  <si>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</si>
  <si>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</si>
  <si>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</si>
  <si>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</si>
  <si>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</si>
  <si>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</si>
  <si>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</si>
  <si>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</si>
  <si>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</si>
  <si>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</si>
  <si>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</si>
  <si>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</si>
  <si>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</si>
  <si>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</si>
  <si>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</si>
  <si>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</si>
  <si>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</si>
  <si>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</si>
  <si>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</si>
  <si>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</si>
  <si>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</si>
  <si>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</si>
  <si>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</si>
  <si>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</si>
  <si>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</si>
  <si>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</si>
  <si>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</si>
  <si>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</si>
  <si>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</si>
  <si>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</si>
  <si>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</si>
  <si>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</si>
  <si>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</si>
  <si>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</si>
  <si>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</si>
  <si>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</si>
  <si>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</si>
  <si>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</si>
  <si>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</si>
  <si>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</si>
  <si>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</si>
  <si>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</si>
  <si>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</si>
  <si>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</si>
  <si>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</si>
  <si>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</si>
  <si>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</si>
  <si>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</si>
  <si>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</si>
  <si>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</si>
  <si>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</si>
  <si>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</si>
  <si>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</si>
  <si>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</si>
  <si>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</si>
  <si>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</si>
  <si>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</si>
  <si>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</si>
  <si>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</si>
  <si>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</si>
  <si>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</si>
  <si>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</si>
  <si>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</si>
  <si>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</si>
  <si>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</si>
  <si>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</si>
  <si>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</si>
  <si>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</si>
  <si>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</si>
  <si>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</si>
  <si>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</si>
  <si>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</si>
  <si>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</si>
  <si>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</si>
  <si>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</si>
  <si>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</si>
  <si>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</si>
  <si>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</si>
  <si>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</si>
  <si>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</si>
  <si>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</si>
  <si>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</si>
  <si>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</si>
  <si>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</si>
  <si>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</si>
  <si>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</si>
  <si>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</si>
  <si>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</si>
  <si>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</si>
  <si>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</si>
  <si>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</si>
  <si>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</si>
  <si>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</si>
  <si>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</si>
  <si>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</si>
  <si>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</si>
  <si>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</si>
  <si>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</si>
  <si>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</si>
  <si>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</si>
  <si>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</si>
  <si>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</si>
  <si>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</si>
  <si>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</si>
  <si>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</si>
  <si>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</si>
  <si>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</si>
  <si>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</si>
  <si>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</si>
  <si>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</si>
  <si>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</si>
  <si>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</si>
  <si>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</si>
  <si>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</si>
  <si>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</si>
  <si>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</si>
  <si>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</si>
  <si>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</si>
  <si>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</si>
  <si>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</si>
  <si>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</si>
  <si>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</si>
  <si>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</si>
  <si>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</si>
  <si>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</si>
  <si>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</si>
  <si>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</si>
  <si>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</si>
  <si>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</si>
  <si>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</si>
  <si>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</si>
  <si>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</si>
  <si>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</si>
  <si>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</si>
  <si>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</si>
  <si>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</si>
  <si>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</si>
  <si>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</si>
  <si>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</si>
  <si>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</si>
  <si>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</si>
  <si>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</si>
  <si>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</si>
  <si>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</si>
  <si>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</si>
  <si>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</si>
  <si>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</si>
  <si>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</si>
  <si>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</si>
  <si>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</si>
  <si>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</si>
  <si>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</si>
  <si>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</si>
  <si>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</si>
  <si>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</si>
  <si>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</si>
  <si>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</si>
  <si>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</si>
  <si>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</si>
  <si>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</si>
  <si>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</si>
  <si>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</si>
  <si>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</si>
  <si>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</si>
  <si>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</si>
  <si>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</si>
  <si>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</si>
  <si>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</si>
  <si>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</si>
  <si>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</si>
  <si>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</si>
  <si>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</si>
  <si>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</si>
  <si>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</si>
  <si>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</si>
  <si>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</si>
  <si>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</si>
  <si>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</si>
  <si>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</si>
  <si>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</si>
  <si>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</si>
  <si>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</si>
  <si>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</si>
  <si>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</si>
  <si>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</si>
  <si>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</si>
  <si>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</si>
  <si>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</si>
  <si>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</si>
  <si>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</si>
  <si>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</si>
  <si>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</si>
  <si>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</si>
  <si>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</si>
  <si>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</si>
  <si>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</si>
  <si>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</si>
  <si>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</si>
  <si>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</si>
  <si>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</si>
  <si>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</si>
  <si>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</si>
  <si>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</si>
  <si>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</si>
  <si>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</si>
  <si>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</si>
  <si>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</si>
  <si>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</si>
  <si>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</si>
  <si>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</si>
  <si>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</si>
  <si>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</si>
  <si>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</si>
  <si>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</si>
  <si>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</si>
  <si>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</si>
  <si>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</si>
  <si>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</si>
  <si>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</si>
  <si>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</si>
  <si>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</si>
  <si>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</si>
  <si>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</si>
  <si>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</si>
  <si>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</si>
  <si>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</si>
  <si>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</si>
  <si>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</si>
  <si>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</si>
  <si>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</si>
  <si>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</si>
  <si>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</si>
  <si>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</si>
  <si>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</si>
  <si>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</si>
  <si>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</si>
  <si>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</si>
  <si>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</si>
  <si>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</si>
  <si>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</si>
  <si>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</si>
  <si>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</si>
  <si>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</si>
  <si>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</si>
  <si>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</si>
  <si>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</si>
  <si>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</si>
  <si>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</si>
  <si>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</si>
  <si>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</si>
  <si>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</si>
  <si>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</si>
  <si>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</si>
  <si>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</si>
  <si>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</si>
  <si>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</si>
  <si>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</si>
  <si>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</si>
  <si>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</si>
  <si>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</si>
  <si>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</si>
  <si>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</si>
  <si>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</si>
  <si>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</si>
  <si>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</si>
  <si>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</si>
  <si>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</si>
  <si>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</si>
  <si>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</si>
  <si>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</si>
  <si>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</si>
  <si>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</si>
  <si>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</si>
  <si>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</si>
  <si>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</si>
  <si>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</si>
  <si>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</si>
  <si>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</si>
  <si>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</si>
  <si>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</si>
  <si>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</si>
  <si>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</si>
  <si>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</si>
  <si>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</si>
  <si>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</si>
  <si>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</si>
  <si>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</si>
  <si>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</si>
  <si>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</si>
  <si>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</si>
  <si>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</si>
  <si>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</si>
  <si>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</si>
  <si>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</si>
  <si>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</si>
  <si>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</si>
  <si>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</si>
  <si>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</si>
  <si>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</si>
  <si>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</si>
  <si>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</si>
  <si>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</si>
  <si>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</si>
  <si>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</si>
  <si>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</si>
  <si>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</si>
  <si>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</si>
  <si>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</si>
  <si>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</si>
  <si>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</si>
  <si>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</si>
  <si>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</si>
  <si>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</si>
  <si>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</si>
  <si>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</si>
  <si>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</si>
  <si>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</si>
  <si>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</si>
  <si>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</si>
  <si>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</si>
  <si>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</si>
  <si>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</si>
  <si>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</si>
  <si>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</si>
  <si>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</si>
  <si>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</si>
  <si>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</si>
  <si>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</si>
  <si>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</si>
  <si>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</si>
  <si>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</si>
  <si>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</si>
  <si>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</si>
  <si>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</si>
  <si>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</si>
  <si>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</si>
  <si>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</si>
  <si>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</si>
  <si>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</si>
  <si>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</si>
  <si>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</si>
  <si>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</si>
  <si>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</si>
  <si>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</si>
  <si>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</si>
  <si>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</si>
  <si>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</si>
  <si>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</si>
  <si>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</si>
  <si>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</si>
  <si>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</si>
  <si>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</si>
  <si>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</si>
  <si>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</si>
  <si>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</si>
  <si>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</si>
  <si>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</si>
  <si>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</si>
  <si>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</si>
  <si>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</si>
  <si>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</si>
  <si>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</si>
  <si>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</si>
  <si>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</si>
  <si>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</si>
  <si>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</si>
  <si>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</si>
  <si>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</si>
  <si>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</si>
  <si>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</si>
  <si>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</si>
  <si>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</si>
  <si>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</si>
  <si>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</si>
  <si>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</si>
  <si>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</si>
  <si>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</si>
  <si>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</si>
  <si>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</si>
  <si>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</si>
  <si>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</si>
  <si>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</si>
  <si>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</si>
  <si>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</si>
  <si>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</si>
  <si>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</si>
  <si>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</si>
  <si>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</si>
  <si>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</si>
  <si>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</si>
  <si>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</si>
  <si>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</si>
  <si>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</si>
  <si>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</si>
  <si>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</si>
  <si>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</si>
  <si>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</si>
  <si>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</si>
  <si>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</si>
  <si>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</si>
  <si>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</si>
  <si>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</si>
  <si>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</si>
  <si>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</si>
  <si>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</si>
  <si>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</si>
  <si>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</si>
  <si>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</si>
  <si>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</si>
  <si>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</si>
  <si>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</si>
  <si>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</si>
  <si>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</si>
  <si>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</si>
  <si>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</si>
  <si>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</si>
  <si>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</si>
  <si>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</si>
  <si>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</si>
  <si>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</si>
  <si>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</si>
  <si>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</si>
  <si>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</si>
  <si>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</si>
  <si>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</si>
  <si>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</si>
  <si>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</si>
  <si>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</si>
  <si>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</si>
  <si>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</si>
  <si>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</si>
  <si>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</si>
  <si>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</si>
  <si>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</si>
  <si>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</si>
  <si>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</si>
  <si>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</si>
  <si>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</si>
  <si>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</si>
  <si>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</si>
  <si>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</si>
  <si>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</si>
  <si>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</si>
  <si>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</si>
  <si>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</si>
  <si>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</si>
  <si>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</si>
  <si>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</si>
  <si>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</si>
  <si>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</si>
  <si>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</si>
  <si>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</si>
  <si>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</si>
  <si>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</si>
  <si>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</si>
  <si>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</si>
  <si>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</si>
  <si>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</si>
  <si>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</si>
  <si>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</si>
  <si>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</si>
  <si>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</si>
  <si>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</si>
  <si>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</si>
  <si>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</si>
  <si>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</si>
  <si>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</si>
  <si>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</si>
  <si>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</si>
  <si>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</si>
  <si>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</si>
  <si>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</si>
  <si>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</si>
  <si>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</si>
  <si>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</si>
  <si>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</si>
  <si>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</si>
  <si>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</si>
  <si>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</si>
  <si>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</si>
  <si>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</si>
  <si>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</si>
  <si>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</si>
  <si>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</si>
  <si>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</si>
  <si>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</si>
  <si>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</si>
  <si>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</si>
  <si>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</si>
  <si>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</si>
  <si>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</si>
  <si>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</si>
  <si>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</si>
  <si>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</si>
  <si>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</si>
  <si>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</si>
  <si>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</si>
  <si>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</si>
  <si>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</si>
  <si>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</si>
  <si>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</si>
  <si>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</si>
  <si>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</si>
  <si>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</si>
  <si>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</si>
  <si>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</si>
  <si>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</si>
  <si>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</si>
  <si>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</si>
  <si>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</si>
  <si>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</si>
  <si>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</si>
  <si>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</si>
  <si>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</si>
  <si>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</si>
  <si>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</si>
  <si>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</si>
  <si>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</si>
  <si>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</si>
  <si>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</si>
  <si>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</si>
  <si>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</si>
  <si>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</si>
  <si>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</si>
  <si>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</si>
  <si>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</si>
  <si>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</si>
  <si>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</si>
  <si>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</si>
  <si>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</si>
  <si>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</si>
  <si>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</si>
  <si>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</si>
  <si>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</si>
  <si>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</si>
  <si>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</si>
  <si>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</si>
  <si>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</si>
  <si>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</si>
  <si>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</si>
  <si>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</si>
  <si>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</si>
  <si>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</si>
  <si>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</si>
  <si>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</si>
  <si>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</si>
  <si>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</si>
  <si>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</si>
  <si>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</si>
  <si>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</si>
  <si>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</si>
  <si>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</si>
  <si>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</si>
  <si>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</si>
  <si>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</si>
  <si>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</si>
  <si>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</si>
  <si>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</si>
  <si>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</si>
  <si>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</si>
  <si>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</si>
  <si>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</si>
  <si>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</si>
  <si>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</si>
  <si>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</si>
  <si>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</si>
  <si>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</si>
  <si>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</si>
  <si>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</si>
  <si>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</si>
  <si>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</si>
  <si>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</si>
  <si>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</si>
  <si>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</si>
  <si>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</si>
  <si>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</si>
  <si>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</si>
  <si>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</si>
  <si>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</si>
  <si>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</si>
  <si>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</si>
  <si>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</si>
  <si>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</si>
  <si>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</si>
  <si>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</si>
  <si>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</si>
  <si>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</si>
  <si>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</si>
  <si>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</si>
  <si>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</si>
  <si>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</si>
  <si>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</si>
  <si>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</si>
  <si>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</si>
  <si>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</si>
  <si>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</si>
  <si>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</si>
  <si>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</si>
  <si>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</si>
  <si>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</si>
  <si>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</si>
  <si>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</si>
  <si>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</si>
  <si>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</si>
  <si>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</si>
  <si>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</si>
  <si>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</si>
  <si>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</si>
  <si>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</si>
  <si>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</si>
  <si>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</si>
  <si>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</si>
  <si>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</si>
  <si>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</si>
  <si>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</si>
  <si>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</si>
  <si>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</si>
  <si>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</si>
  <si>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</si>
  <si>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</si>
  <si>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</si>
  <si>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</si>
  <si>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</si>
  <si>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</si>
  <si>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</si>
  <si>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</si>
  <si>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</si>
  <si>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</si>
  <si>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</si>
  <si>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</si>
  <si>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</si>
  <si>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</si>
  <si>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</si>
  <si>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</si>
  <si>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</si>
  <si>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</si>
  <si>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</si>
  <si>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</si>
  <si>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</si>
  <si>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</si>
  <si>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</si>
  <si>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</si>
  <si>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</si>
  <si>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</si>
  <si>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</si>
  <si>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</si>
  <si>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</si>
  <si>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</si>
  <si>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</si>
  <si>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</si>
  <si>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</si>
  <si>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</si>
  <si>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</si>
  <si>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</si>
  <si>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</si>
  <si>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</si>
  <si>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</si>
  <si>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</si>
  <si>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</si>
  <si>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</si>
  <si>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</si>
  <si>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</si>
  <si>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</si>
  <si>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</si>
  <si>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</si>
  <si>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</si>
  <si>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</si>
  <si>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</si>
  <si>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</si>
  <si>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</si>
  <si>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</si>
  <si>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</si>
  <si>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</si>
  <si>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</si>
  <si>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</si>
  <si>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</si>
  <si>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</si>
  <si>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</si>
  <si>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</si>
  <si>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</si>
  <si>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</si>
  <si>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</si>
  <si>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</si>
  <si>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</si>
  <si>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</si>
  <si>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</si>
  <si>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</si>
  <si>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</si>
  <si>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</si>
  <si>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</si>
  <si>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</si>
  <si>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</si>
  <si>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</si>
  <si>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</si>
  <si>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</si>
  <si>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</si>
  <si>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</si>
  <si>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</si>
  <si>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</si>
  <si>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</si>
  <si>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</si>
  <si>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</si>
  <si>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</si>
  <si>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</si>
  <si>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</si>
  <si>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</si>
  <si>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</si>
  <si>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</si>
  <si>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</si>
  <si>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</si>
  <si>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</si>
  <si>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</si>
  <si>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</si>
  <si>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</si>
  <si>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</si>
  <si>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</si>
  <si>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</si>
  <si>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</si>
  <si>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</si>
  <si>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</si>
  <si>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</si>
  <si>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</si>
  <si>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</si>
  <si>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</si>
  <si>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</si>
  <si>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</si>
  <si>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</si>
  <si>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</si>
  <si>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</si>
  <si>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</si>
  <si>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</si>
  <si>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</si>
  <si>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</si>
  <si>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</si>
  <si>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</si>
  <si>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</si>
  <si>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</si>
  <si>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</si>
  <si>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</si>
  <si>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</si>
  <si>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</si>
  <si>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</si>
  <si>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</si>
  <si>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</si>
  <si>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</si>
  <si>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</si>
  <si>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</si>
  <si>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</si>
  <si>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</si>
  <si>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</si>
  <si>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</si>
  <si>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</si>
  <si>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</si>
  <si>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</si>
  <si>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</si>
  <si>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</si>
  <si>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</si>
  <si>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</si>
  <si>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</si>
  <si>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</si>
  <si>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</si>
  <si>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</si>
  <si>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</si>
  <si>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</si>
  <si>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</si>
  <si>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</si>
  <si>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</si>
  <si>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</si>
  <si>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</si>
  <si>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</si>
  <si>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</si>
  <si>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</si>
  <si>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</si>
  <si>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</si>
  <si>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</si>
  <si>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</si>
  <si>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</si>
  <si>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</si>
  <si>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</si>
  <si>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</si>
  <si>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</si>
  <si>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</si>
  <si>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</si>
  <si>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</si>
  <si>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</si>
  <si>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</si>
  <si>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</si>
  <si>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</si>
  <si>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</si>
  <si>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</si>
  <si>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</si>
  <si>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</si>
  <si>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</si>
  <si>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</si>
  <si>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</si>
  <si>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</si>
  <si>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</si>
  <si>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</si>
  <si>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</si>
  <si>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</si>
  <si>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</si>
  <si>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</si>
  <si>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</si>
  <si>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</si>
  <si>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</si>
  <si>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</si>
  <si>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</si>
  <si>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</si>
  <si>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</si>
  <si>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</si>
  <si>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</si>
  <si>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</si>
  <si>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</si>
  <si>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</si>
  <si>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</si>
  <si>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</si>
  <si>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</si>
  <si>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</si>
  <si>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</si>
  <si>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</si>
  <si>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</si>
  <si>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</si>
  <si>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</si>
  <si>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</si>
  <si>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</si>
  <si>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</si>
  <si>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</si>
  <si>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</si>
  <si>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</si>
  <si>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</si>
  <si>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</si>
  <si>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</si>
  <si>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</si>
  <si>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</si>
  <si>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</si>
  <si>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</si>
  <si>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</si>
  <si>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</si>
  <si>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</si>
  <si>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</si>
  <si>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</si>
  <si>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</si>
  <si>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</si>
  <si>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</si>
  <si>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</si>
  <si>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</si>
  <si>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</si>
  <si>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</si>
  <si>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</si>
  <si>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</si>
  <si>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</si>
  <si>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</si>
  <si>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</si>
  <si>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</si>
  <si>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</si>
  <si>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</si>
  <si>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</si>
  <si>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</si>
  <si>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</si>
  <si>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</si>
  <si>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</si>
  <si>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</si>
  <si>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</si>
  <si>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</si>
  <si>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PCM-20251121-00000418</t>
  </si>
  <si>
    <t xml:space="preserve">ETA 10 min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</si>
  <si>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</si>
  <si>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</si>
  <si>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</si>
  <si>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</si>
  <si>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</si>
  <si>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</si>
  <si>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</si>
  <si>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</si>
  <si>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</si>
  <si>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</si>
  <si>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</si>
  <si>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</si>
  <si>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</si>
  <si>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TT-20251121-00254</t>
  </si>
  <si>
    <t xml:space="preserve">ETA 20 MIN </t>
  </si>
  <si>
    <t>PCM-20251121-00000374</t>
  </si>
  <si>
    <t xml:space="preserve">ETA 50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</si>
</sst>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7" totalsRowShown="0" headerRowDxfId="157" dataDxfId="156" headerRowBorderDxfId="154" tableBorderDxfId="155" totalsRowBorderDxfId="153">
  <autoFilter ref="A1:CJ16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2" totalsRowShown="0" headerRowDxfId="64" dataDxfId="63" headerRowBorderDxfId="61" tableBorderDxfId="62">
  <autoFilter ref="A1:L97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9" totalsRowShown="0" headerRowDxfId="48" dataDxfId="47" headerRowBorderDxfId="45" tableBorderDxfId="46" totalsRowBorderDxfId="44">
  <autoFilter ref="A1:L4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4" totalsRowShown="0" headerRowDxfId="31" dataDxfId="30" headerRowBorderDxfId="28" tableBorderDxfId="29">
  <autoFilter ref="A1:L11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5" totalsRowShown="0" headerRowDxfId="15" dataDxfId="14" headerRowBorderDxfId="12" tableBorderDxfId="13">
  <autoFilter ref="A1:L3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319.46170185185474</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45982.410127777781</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45982.410127777781</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45982.410127777781</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45982.410127777781</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45982.410127777781</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45982.410127777781</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45982.410127777781</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45982.410127777781</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45982.410127777781</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45982.410127777781</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45982.410127777781</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45982.410127777781</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45982.410127777781</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45982.410127777781</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45982.410127777781</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45982.410127777781</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45982.410127777781</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45982.410127777781</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45982.410127777781</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45982.410127777781</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45982.410127777781</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45982.410127777781</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45982.410127777781</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45982.410127777781</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45982.410127777781</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45982.410127777781</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45982.410127777781</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45982.410127777781</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45982.410127777781</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45982.410127777781</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45982.410127777781</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45982.410127777781</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45982.410127777781</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45982.410127777781</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45982.410127777781</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45982.410127777781</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45982.410127777781</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45982.410127777781</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45982.410127777781</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45982.410127777781</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45982.410127777781</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45982.410127777781</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45982.410127777781</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45982.410127777781</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45982.410127777781</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45982.410127777781</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45982.410127777781</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45982.410127777781</v>
      </c>
      <c r="H50" s="143"/>
      <c r="I50" s="141" t="str">
        <f>IFERROR(VLOOKUP(D50,DB!A:F,6,0),"")</f>
        <v/>
      </c>
      <c r="J50" s="141" t="str">
        <f>IFERROR(VLOOKUP(D50,DB!A:G,7,0),"")</f>
        <v/>
      </c>
      <c r="K50" s="145"/>
      <c r="L50" s="146" t="str">
        <f>IFERROR(VLOOKUP(D50,DB!A:I,9,0),"")</f>
        <v/>
      </c>
    </row>
    <row r="51" spans="1:12" ht="15" customHeight="1">
      <c r="A51" s="147"/>
      <c r="B51" s="134" t="str">
        <f>IFERROR(VLOOKUP(D51,DB!A:K,11,0),"")</f>
        <v/>
      </c>
      <c r="C51" s="134"/>
      <c r="D51" s="148"/>
      <c r="E51" s="135"/>
      <c r="F51" s="136"/>
      <c r="G51" s="137">
        <f ca="1">IFERROR(NOW()-F51,"-")</f>
        <v>45982.410127777781</v>
      </c>
      <c r="H51" s="136"/>
      <c r="I51" s="134" t="str">
        <f>IFERROR(VLOOKUP(D51,DB!A:F,6,0),"")</f>
        <v/>
      </c>
      <c r="J51" s="134" t="str">
        <f>IFERROR(VLOOKUP(D51,DB!A:G,7,0),"")</f>
        <v/>
      </c>
      <c r="K51" s="138"/>
      <c r="L51" s="139" t="str">
        <f>IFERROR(VLOOKUP(D51,DB!A:I,9,0),"")</f>
        <v/>
      </c>
    </row>
  </sheetData>
  <customSheetViews>
    <customSheetView guid="{F6042A99-DD27-4453-835D-0834D95730CC}" filter="1" showAutoFilter="1">
      <pageMargins left="0" right="0" top="0" bottom="0" header="0" footer="0"/>
      <autoFilter ref="B1:M1" xr:uid="{22C2A1AD-DC96-4772-B4A4-52BA90BE397A}"/>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7"/>
  <sheetViews>
    <sheetView workbookViewId="0">
      <pane ySplit="1" topLeftCell="C8" activePane="bottomLeft" state="frozen"/>
      <selection pane="bottomLeft"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157.41028981481941</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23066</v>
      </c>
      <c r="E4" s="102" t="s">
        <v>39021</v>
      </c>
      <c r="F4" s="103">
        <v>45982.392187500001</v>
      </c>
      <c r="G4" s="104">
        <f ca="1">IFERROR(NOW()-F4,"-")</f>
        <v>1.7940277779416647E-2</v>
      </c>
      <c r="H4" s="103">
        <v>45982.386631944442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9"/>
      <c r="E5" s="102"/>
      <c r="F5" s="103"/>
      <c r="G5" s="104">
        <f ca="1">IFERROR(NOW()-F5,"-")</f>
        <v>45982.410127777781</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45982.410127777781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45982.410127777781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45982.410127777781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45982.410127777781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45982.410127777781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45982.410127777781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45982.410127777781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45982.410127777781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45982.410127777781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45982.410127777781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45982.410127777781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45982.410127777781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45982.410127777781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45982.410127777781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45982.410127777781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45982.410127777781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45982.410127777781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45982.410127777781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45982.410127777781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45982.410127777781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45982.410127777781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45982.410127777781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45982.410127777781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45982.410127777781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45982.410127777781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45982.410127777781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45982.410127777781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45982.410127777781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45982.410127777781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45982.410127777781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45982.410127777781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45982.410127777781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45982.410127777781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45982.410127777781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45982.410127777781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45982.410127777781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45982.410127777781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45982.410127777781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45982.410127777781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45982.410127777781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45982.410127777781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45982.410127777781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45982.410127777781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45982.410127777781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45982.410127777781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45982.410127777781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45982.410127777781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45982.410127777781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45982.410127777781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45982.410127777781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45982.410127777781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45982.410127777781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45982.410127777781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45982.410127777781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45982.410127777781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45982.410127777781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45982.410127777781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45982.410127777781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45982.410127777781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45982.410127777781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45982.410127777781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45982.410127777781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45982.410127777781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45982.410127777781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45982.410127777781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45982.410127777781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45982.410127777781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45982.410127777781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45982.410127777781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45982.410127777781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45982.410127777781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45982.410127777781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45982.410127777781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45982.410127777781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45982.410127777781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45982.410127777781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45982.410127777781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45982.410127777781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45982.410127777781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45982.410127777781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45982.410127777781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45982.410127777781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45982.410127777781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45982.410127777781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45982.410127777781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45982.410127777781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45982.410127777781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45982.410127777781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45982.410127777781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45982.410127777781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45982.410127777781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45982.410127777781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45982.410127777781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45982.410127777781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45982.410127777781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45982.410127777781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45982.410127777781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45982.410127777781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45982.410127777781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45982.410127777781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45982.410127777781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45982.410127777781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45982.410127777781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45982.410127777781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45982.410127777781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45982.410127777781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45982.410127777781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45982.410127777781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45982.410127777781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45982.410127777781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45982.410127777781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45982.410127777781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45982.410127777781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45982.410127777781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45982.410127777781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45982.410127777781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45982.410127777781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45982.410127777781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45982.410127777781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45982.410127777781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45982.410127777781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45982.410127777781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45982.410127777781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45982.410127777781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45982.410127777781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45982.410127777781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45982.410127777781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45982.410127777781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45982.410127777781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45982.410127777781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45982.410127777781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45982.410127777781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45982.410127777781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45982.410127777781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45982.410127777781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45982.410127777781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45982.410127777781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45982.410127777781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45982.410127777781</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45982.410127777781</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45982.410127777781</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45982.410127777781</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45982.410127777781</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45982.410127777781</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45982.410127777781</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45982.410127777781</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45982.410127777781</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45982.410127777781</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45982.410127777781</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45982.410127777781</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45982.410127777781</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45982.410127777781</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45982.410127777781</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45982.410127777781</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45982.410127777781</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45982.410127777781</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45982.410127777781</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45982.410127777781</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45982.410127777781</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45982.410127777781</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45982.410127777781</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45982.410127777781</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sheetData>
  <dataValidations count="2">
    <dataValidation allowBlank="1" showInputMessage="1" showErrorMessage="1" sqref="E1" xr:uid="{4D935161-CDD3-4592-B877-3FB59C99E142}"/>
    <dataValidation type="list" allowBlank="1" showInputMessage="1" showErrorMessage="1" sqref="E3:E16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2"/>
  <sheetViews>
    <sheetView workbookViewId="0">
      <selection activeCell="J23" sqref="J23"/>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1" ca="1" si="0">IFERROR(NOW()-F2,"-")</f>
        <v>45982.410127777781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45982.410127777781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45982.410127777781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45982.410127777781</v>
      </c>
      <c r="H5" s="22"/>
      <c r="I5" s="19" t="str">
        <f>IFERROR(VLOOKUP(D5,DB!A:F,6,0),"")</f>
        <v/>
      </c>
      <c r="J5" s="18" t="str">
        <f>IFERROR(VLOOKUP(D5,DB!A:G,7,0),"")</f>
        <v/>
      </c>
      <c r="K5" s="45"/>
      <c r="L5" s="23" t="str">
        <f>IFERROR(VLOOKUP(D5,DB!A:I,9,0),"")</f>
        <v/>
      </c>
    </row>
    <row r="6" spans="1:13" ht="15" customHeight="1">
      <c r="A6" s="19"/>
      <c r="B6" s="61" t="str">
        <f>IFERROR(VLOOKUP(D6,DB!A:K,11,0),"")</f>
        <v/>
      </c>
      <c r="C6" s="18"/>
      <c r="D6" s="18" t="s">
        <v>39107</v>
      </c>
      <c r="E6" s="18"/>
      <c r="F6" s="20"/>
      <c r="G6" s="21">
        <f t="shared" ca="1" si="0"/>
        <v>45982.410127777781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45982.410127777781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45982.410127777781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45982.410127777781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45982.410127777781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45982.410127777781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45982.410127777781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45982.410127777781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45982.410127777781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45982.410127777781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45982.410127777781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45982.410127777781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45982.410127777781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45982.410127777781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45982.410127777781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45982.410127777781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45982.410127777781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45982.410127777781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45982.410127777781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45982.410127777781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45982.410127777781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45982.410127777781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45982.410127777781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45982.410127777781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45982.410127777781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45982.410127777781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45982.410127777781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45982.410127777781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45982.410127777781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45982.410127777781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45982.410127777781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45982.410127777781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45982.410127777781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45982.410127777781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45982.410127777781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45982.410127777781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45982.410127777781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45982.410127777781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45982.410127777781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45982.410127777781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45982.410127777781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45982.410127777781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45982.410127777781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45982.410127777781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45982.410127777781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45982.410127777781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45982.410127777781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45982.410127777781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45982.410127777781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45982.410127777781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45982.410127777781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45982.410127777781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45982.410127777781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45982.410127777781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45982.410127777781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45982.410127777781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ref="G62:G125" ca="1" si="1">IFERROR(NOW()-F62,"-")</f>
        <v>45982.410127777781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45982.410127777781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45982.410127777781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45982.410127777781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45982.410127777781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45982.410127777781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45982.410127777781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45982.410127777781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45982.410127777781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45982.410127777781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45982.410127777781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45982.410127777781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45982.410127777781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45982.410127777781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45982.410127777781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45982.410127777781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45982.410127777781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45982.410127777781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45982.410127777781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45982.410127777781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45982.410127777781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45982.410127777781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45982.410127777781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45982.410127777781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45982.410127777781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45982.410127777781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45982.410127777781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45982.410127777781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45982.410127777781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45982.410127777781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45982.410127777781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45982.410127777781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45982.410127777781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45982.410127777781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45982.410127777781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45982.410127777781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45982.410127777781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45982.410127777781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45982.410127777781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45982.410127777781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45982.410127777781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45982.410127777781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45982.410127777781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45982.410127777781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45982.410127777781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45982.410127777781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45982.410127777781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45982.410127777781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45982.410127777781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45982.410127777781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45982.410127777781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45982.410127777781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45982.410127777781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45982.410127777781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45982.410127777781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45982.410127777781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45982.410127777781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45982.410127777781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45982.410127777781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45982.410127777781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45982.410127777781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45982.410127777781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45982.410127777781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45982.410127777781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ref="G126:G189" ca="1" si="2">IFERROR(NOW()-F126,"-")</f>
        <v>45982.410127777781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45982.410127777781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45982.410127777781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45982.410127777781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45982.410127777781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45982.410127777781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45982.410127777781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45982.410127777781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45982.410127777781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45982.410127777781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45982.410127777781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45982.410127777781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45982.410127777781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45982.410127777781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45982.410127777781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45982.410127777781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45982.410127777781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45982.410127777781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45982.410127777781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45982.410127777781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45982.410127777781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45982.410127777781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45982.410127777781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45982.410127777781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45982.410127777781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45982.410127777781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45982.410127777781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45982.410127777781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45982.410127777781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45982.410127777781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45982.410127777781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45982.410127777781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45982.410127777781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45982.410127777781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45982.410127777781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45982.410127777781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45982.410127777781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45982.410127777781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45982.410127777781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45982.410127777781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45982.410127777781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45982.410127777781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45982.410127777781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45982.410127777781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45982.410127777781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45982.410127777781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45982.410127777781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45982.410127777781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45982.410127777781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45982.410127777781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45982.410127777781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45982.410127777781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45982.410127777781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45982.410127777781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45982.410127777781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45982.410127777781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45982.410127777781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45982.410127777781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45982.410127777781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45982.410127777781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45982.410127777781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45982.410127777781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45982.410127777781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45982.410127777781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ref="G190:G253" ca="1" si="3">IFERROR(NOW()-F190,"-")</f>
        <v>45982.410127777781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45982.410127777781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45982.410127777781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45982.410127777781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45982.410127777781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45982.410127777781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45982.410127777781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45982.410127777781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45982.410127777781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45982.410127777781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45982.410127777781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45982.410127777781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45982.410127777781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45982.410127777781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45982.410127777781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45982.410127777781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45982.410127777781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45982.410127777781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45982.410127777781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45982.410127777781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45982.410127777781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45982.410127777781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45982.410127777781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45982.410127777781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45982.410127777781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45982.410127777781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45982.410127777781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45982.410127777781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45982.410127777781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45982.410127777781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45982.410127777781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45982.410127777781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45982.410127777781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45982.410127777781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45982.410127777781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45982.410127777781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45982.410127777781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45982.410127777781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45982.410127777781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45982.410127777781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45982.410127777781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45982.410127777781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45982.410127777781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45982.410127777781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45982.410127777781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45982.410127777781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45982.410127777781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45982.410127777781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45982.410127777781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45982.410127777781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45982.410127777781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45982.410127777781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45982.410127777781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45982.410127777781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45982.410127777781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45982.410127777781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45982.410127777781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45982.410127777781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45982.410127777781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45982.410127777781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45982.410127777781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45982.410127777781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45982.410127777781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45982.410127777781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ref="G254:G317" ca="1" si="4">IFERROR(NOW()-F254,"-")</f>
        <v>45982.410127777781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45982.410127777781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45982.410127777781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45982.410127777781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45982.410127777781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45982.410127777781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45982.410127777781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45982.410127777781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45982.410127777781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45982.410127777781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45982.410127777781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45982.410127777781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45982.410127777781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45982.410127777781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45982.410127777781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45982.410127777781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45982.410127777781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45982.410127777781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45982.410127777781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45982.410127777781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45982.410127777781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45982.410127777781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45982.410127777781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45982.410127777781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45982.410127777781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45982.410127777781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45982.410127777781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45982.410127777781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45982.410127777781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45982.410127777781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45982.410127777781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45982.410127777781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45982.410127777781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45982.410127777781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45982.410127777781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45982.410127777781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45982.410127777781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45982.410127777781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45982.410127777781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45982.410127777781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45982.410127777781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45982.410127777781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45982.410127777781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45982.410127777781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45982.410127777781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45982.410127777781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45982.410127777781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45982.410127777781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45982.410127777781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45982.410127777781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45982.410127777781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45982.410127777781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45982.410127777781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45982.410127777781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45982.410127777781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45982.410127777781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45982.410127777781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45982.410127777781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45982.410127777781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45982.410127777781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45982.410127777781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45982.410127777781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45982.410127777781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45982.410127777781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ref="G318:G381" ca="1" si="5">IFERROR(NOW()-F318,"-")</f>
        <v>45982.410127777781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45982.410127777781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45982.410127777781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45982.410127777781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45982.410127777781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45982.410127777781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45982.410127777781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45982.410127777781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45982.410127777781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45982.410127777781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45982.410127777781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45982.410127777781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45982.410127777781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45982.410127777781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45982.410127777781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45982.410127777781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45982.410127777781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45982.410127777781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45982.410127777781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45982.410127777781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45982.410127777781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45982.410127777781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45982.410127777781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45982.410127777781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45982.410127777781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45982.410127777781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45982.410127777781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45982.410127777781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45982.410127777781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45982.410127777781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45982.410127777781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45982.410127777781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45982.410127777781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45982.410127777781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45982.410127777781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45982.410127777781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45982.410127777781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45982.410127777781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45982.410127777781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45982.410127777781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45982.410127777781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45982.410127777781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45982.410127777781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45982.410127777781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45982.410127777781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45982.410127777781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45982.410127777781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45982.410127777781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45982.410127777781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45982.410127777781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45982.410127777781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45982.410127777781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45982.410127777781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45982.410127777781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45982.410127777781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45982.410127777781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45982.410127777781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45982.410127777781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45982.410127777781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45982.410127777781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45982.410127777781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45982.410127777781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45982.410127777781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45982.410127777781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ref="G382:G445" ca="1" si="6">IFERROR(NOW()-F382,"-")</f>
        <v>45982.410127777781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45982.410127777781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45982.410127777781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45982.410127777781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45982.410127777781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45982.410127777781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45982.410127777781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45982.410127777781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45982.410127777781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45982.410127777781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45982.410127777781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45982.410127777781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45982.410127777781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45982.410127777781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45982.410127777781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45982.410127777781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45982.410127777781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45982.410127777781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45982.410127777781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45982.410127777781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45982.410127777781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45982.410127777781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45982.410127777781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45982.410127777781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45982.410127777781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45982.410127777781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45982.410127777781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45982.410127777781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45982.410127777781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45982.410127777781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45982.410127777781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45982.410127777781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45982.410127777781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45982.410127777781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45982.410127777781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45982.410127777781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45982.410127777781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45982.410127777781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45982.410127777781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45982.410127777781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45982.410127777781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45982.410127777781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45982.410127777781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45982.410127777781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45982.410127777781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45982.410127777781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45982.410127777781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45982.410127777781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45982.410127777781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45982.410127777781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45982.410127777781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45982.410127777781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45982.410127777781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45982.410127777781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45982.410127777781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45982.410127777781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45982.410127777781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45982.410127777781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45982.410127777781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45982.410127777781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45982.410127777781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45982.410127777781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45982.410127777781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45982.410127777781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ref="G446:G509" ca="1" si="7">IFERROR(NOW()-F446,"-")</f>
        <v>45982.410127777781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45982.410127777781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45982.410127777781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45982.410127777781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45982.410127777781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45982.410127777781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45982.410127777781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45982.410127777781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45982.410127777781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45982.410127777781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45982.410127777781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45982.410127777781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45982.410127777781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45982.410127777781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45982.410127777781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45982.410127777781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45982.410127777781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45982.410127777781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45982.410127777781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45982.410127777781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45982.410127777781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45982.410127777781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45982.410127777781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45982.410127777781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45982.410127777781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45982.410127777781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45982.410127777781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45982.410127777781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45982.410127777781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45982.410127777781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45982.410127777781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45982.410127777781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45982.410127777781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45982.410127777781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45982.410127777781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45982.410127777781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45982.410127777781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45982.410127777781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45982.410127777781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45982.410127777781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45982.410127777781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45982.410127777781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45982.410127777781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45982.410127777781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45982.410127777781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45982.410127777781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45982.410127777781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45982.410127777781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45982.410127777781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45982.410127777781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45982.410127777781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45982.410127777781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45982.410127777781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45982.410127777781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45982.410127777781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45982.410127777781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45982.410127777781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45982.410127777781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45982.410127777781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45982.410127777781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45982.410127777781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45982.410127777781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45982.410127777781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45982.410127777781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ref="G510:G573" ca="1" si="8">IFERROR(NOW()-F510,"-")</f>
        <v>45982.410127777781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45982.410127777781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45982.410127777781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45982.410127777781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45982.410127777781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45982.410127777781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45982.410127777781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45982.410127777781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45982.410127777781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45982.410127777781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45982.410127777781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45982.410127777781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45982.410127777781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45982.410127777781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45982.410127777781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45982.410127777781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45982.410127777781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45982.410127777781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45982.410127777781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45982.410127777781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45982.410127777781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45982.410127777781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45982.410127777781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45982.410127777781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45982.410127777781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45982.410127777781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45982.410127777781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45982.410127777781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45982.410127777781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45982.410127777781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45982.410127777781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45982.410127777781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45982.410127777781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45982.410127777781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45982.410127777781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45982.410127777781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45982.410127777781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45982.410127777781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45982.410127777781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45982.410127777781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45982.410127777781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45982.410127777781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45982.410127777781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45982.410127777781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45982.410127777781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45982.410127777781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45982.410127777781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45982.410127777781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45982.410127777781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45982.410127777781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45982.410127777781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45982.410127777781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45982.410127777781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45982.410127777781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45982.410127777781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45982.410127777781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45982.410127777781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45982.410127777781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45982.410127777781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45982.410127777781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45982.410127777781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45982.410127777781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45982.410127777781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45982.410127777781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ref="G574:G637" ca="1" si="9">IFERROR(NOW()-F574,"-")</f>
        <v>45982.410127777781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45982.410127777781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45982.410127777781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45982.410127777781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45982.410127777781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45982.410127777781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45982.410127777781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45982.410127777781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45982.410127777781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45982.410127777781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45982.410127777781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45982.410127777781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45982.410127777781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45982.410127777781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45982.410127777781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45982.410127777781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45982.410127777781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45982.410127777781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45982.410127777781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45982.410127777781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45982.410127777781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45982.410127777781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45982.410127777781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45982.410127777781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45982.410127777781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45982.410127777781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45982.410127777781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45982.410127777781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45982.410127777781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45982.410127777781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45982.410127777781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45982.410127777781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45982.410127777781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45982.410127777781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45982.410127777781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45982.410127777781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45982.410127777781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45982.410127777781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45982.410127777781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45982.410127777781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45982.410127777781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45982.410127777781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45982.410127777781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45982.410127777781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45982.410127777781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45982.410127777781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45982.410127777781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45982.410127777781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45982.410127777781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45982.410127777781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45982.410127777781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45982.410127777781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45982.410127777781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45982.410127777781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45982.410127777781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45982.410127777781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45982.410127777781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45982.410127777781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45982.410127777781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45982.410127777781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45982.410127777781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45982.410127777781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45982.410127777781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45982.410127777781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ref="G638:G701" ca="1" si="10">IFERROR(NOW()-F638,"-")</f>
        <v>45982.410127777781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45982.410127777781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45982.410127777781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45982.410127777781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45982.410127777781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45982.410127777781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45982.410127777781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45982.410127777781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45982.410127777781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45982.410127777781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45982.410127777781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45982.410127777781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45982.410127777781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45982.410127777781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45982.410127777781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45982.410127777781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45982.410127777781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45982.410127777781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45982.410127777781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45982.410127777781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45982.410127777781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45982.410127777781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45982.410127777781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45982.410127777781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45982.410127777781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45982.410127777781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45982.410127777781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45982.410127777781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45982.410127777781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45982.410127777781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45982.410127777781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45982.410127777781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45982.410127777781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45982.410127777781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45982.410127777781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45982.410127777781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45982.410127777781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45982.410127777781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45982.410127777781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45982.410127777781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45982.410127777781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45982.410127777781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45982.410127777781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45982.410127777781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45982.410127777781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45982.410127777781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45982.410127777781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45982.410127777781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45982.410127777781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45982.410127777781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45982.410127777781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45982.410127777781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45982.410127777781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45982.410127777781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45982.410127777781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45982.410127777781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45982.410127777781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45982.410127777781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45982.410127777781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45982.410127777781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45982.410127777781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45982.410127777781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45982.410127777781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45982.410127777781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ref="G702:G765" ca="1" si="11">IFERROR(NOW()-F702,"-")</f>
        <v>45982.410127777781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45982.410127777781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45982.410127777781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45982.410127777781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45982.410127777781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45982.410127777781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45982.410127777781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45982.410127777781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45982.410127777781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45982.410127777781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45982.410127777781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45982.410127777781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45982.410127777781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45982.410127777781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45982.410127777781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45982.410127777781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45982.410127777781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45982.410127777781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45982.410127777781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45982.410127777781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45982.410127777781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45982.410127777781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45982.410127777781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45982.410127777781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45982.410127777781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45982.410127777781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45982.410127777781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45982.410127777781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45982.410127777781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45982.410127777781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45982.410127777781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45982.410127777781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45982.410127777781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45982.410127777781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45982.410127777781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45982.410127777781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45982.410127777781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45982.410127777781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45982.410127777781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45982.410127777781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45982.410127777781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45982.410127777781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45982.410127777781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45982.410127777781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45982.410127777781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45982.410127777781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45982.410127777781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45982.410127777781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45982.410127777781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45982.410127777781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45982.410127777781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45982.410127777781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45982.410127777781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45982.410127777781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45982.410127777781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45982.410127777781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45982.410127777781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45982.410127777781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45982.410127777781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45982.410127777781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45982.410127777781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45982.410127777781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45982.410127777781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45982.410127777781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ref="G766:G829" ca="1" si="12">IFERROR(NOW()-F766,"-")</f>
        <v>45982.410127777781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45982.410127777781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45982.410127777781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45982.410127777781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45982.410127777781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45982.410127777781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45982.410127777781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45982.410127777781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45982.410127777781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45982.410127777781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45982.410127777781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45982.410127777781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45982.410127777781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45982.410127777781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45982.410127777781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45982.410127777781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45982.410127777781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45982.410127777781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45982.410127777781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45982.410127777781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45982.410127777781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45982.410127777781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45982.410127777781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45982.410127777781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45982.410127777781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45982.410127777781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45982.410127777781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45982.410127777781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45982.410127777781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45982.410127777781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45982.410127777781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45982.410127777781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45982.410127777781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45982.410127777781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45982.410127777781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45982.410127777781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45982.410127777781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45982.410127777781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45982.410127777781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45982.410127777781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45982.410127777781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45982.410127777781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45982.410127777781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45982.410127777781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45982.410127777781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45982.410127777781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45982.410127777781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45982.410127777781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45982.410127777781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45982.410127777781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45982.410127777781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45982.410127777781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45982.410127777781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45982.410127777781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45982.410127777781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45982.410127777781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45982.410127777781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45982.410127777781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45982.410127777781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45982.410127777781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45982.410127777781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45982.410127777781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45982.410127777781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45982.410127777781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ref="G830:G893" ca="1" si="13">IFERROR(NOW()-F830,"-")</f>
        <v>45982.410127777781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45982.410127777781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45982.410127777781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45982.410127777781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45982.410127777781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45982.410127777781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45982.410127777781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45982.410127777781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45982.410127777781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45982.410127777781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45982.410127777781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45982.410127777781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45982.410127777781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45982.410127777781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45982.410127777781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45982.410127777781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45982.410127777781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45982.410127777781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45982.410127777781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45982.410127777781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45982.410127777781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45982.410127777781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45982.410127777781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45982.410127777781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45982.410127777781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45982.410127777781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45982.410127777781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45982.410127777781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45982.410127777781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45982.410127777781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45982.410127777781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45982.410127777781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45982.410127777781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45982.410127777781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45982.410127777781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45982.410127777781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45982.410127777781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45982.410127777781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45982.410127777781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45982.410127777781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45982.410127777781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45982.410127777781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45982.410127777781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45982.410127777781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45982.410127777781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45982.410127777781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45982.410127777781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45982.410127777781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45982.410127777781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45982.410127777781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45982.410127777781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45982.410127777781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45982.410127777781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45982.410127777781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45982.410127777781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45982.410127777781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45982.410127777781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45982.410127777781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45982.410127777781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45982.410127777781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45982.410127777781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45982.410127777781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45982.410127777781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45982.410127777781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ref="G894:G957" ca="1" si="14">IFERROR(NOW()-F894,"-")</f>
        <v>45982.410127777781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45982.410127777781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45982.410127777781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45982.410127777781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45982.410127777781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45982.410127777781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45982.410127777781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45982.410127777781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45982.410127777781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45982.410127777781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45982.410127777781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45982.410127777781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45982.410127777781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45982.410127777781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45982.410127777781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45982.410127777781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45982.410127777781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45982.410127777781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45982.410127777781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45982.410127777781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45982.410127777781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45982.410127777781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45982.410127777781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45982.410127777781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45982.410127777781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45982.410127777781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45982.410127777781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45982.410127777781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45982.410127777781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45982.410127777781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45982.410127777781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45982.410127777781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45982.410127777781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45982.410127777781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45982.410127777781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45982.410127777781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45982.410127777781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45982.410127777781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45982.410127777781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45982.410127777781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45982.410127777781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45982.410127777781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45982.410127777781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45982.410127777781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45982.410127777781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45982.410127777781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45982.410127777781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45982.410127777781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45982.410127777781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45982.410127777781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45982.410127777781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45982.410127777781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45982.410127777781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45982.410127777781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45982.410127777781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45982.410127777781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45982.410127777781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45982.410127777781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45982.410127777781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45982.410127777781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45982.410127777781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45982.410127777781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45982.410127777781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45982.410127777781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ref="G958:G972" ca="1" si="15">IFERROR(NOW()-F958,"-")</f>
        <v>45982.410127777781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45982.410127777781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45982.410127777781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45982.410127777781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45982.410127777781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45982.410127777781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45982.410127777781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45982.410127777781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45982.410127777781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45982.410127777781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45982.410127777781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45982.410127777781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45982.410127777781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45982.410127777781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45982.410127777781</v>
      </c>
      <c r="H972" s="22"/>
      <c r="I972" s="19" t="str">
        <f>IFERROR(VLOOKUP(D972,DB!A:F,6,0),"")</f>
        <v/>
      </c>
      <c r="J972" s="18" t="str">
        <f>IFERROR(VLOOKUP(D972,DB!A:G,7,0),"")</f>
        <v/>
      </c>
      <c r="K972" s="45"/>
      <c r="L972" s="23" t="str">
        <f>IFERROR(VLOOKUP(D972,DB!A:I,9,0),"")</f>
        <v/>
      </c>
    </row>
  </sheetData>
  <dataValidations count="2">
    <dataValidation allowBlank="1" showInputMessage="1" showErrorMessage="1" sqref="E1" xr:uid="{5914219A-CB83-432D-936A-CC0CB6F3982A}"/>
    <dataValidation type="list" allowBlank="1" showInputMessage="1" showErrorMessage="1" sqref="E2:E97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9"/>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39108</v>
      </c>
      <c r="B2" s="91" t="str">
        <f>IFERROR(VLOOKUP(D2,DB!A:K,11,0),"")</f>
        <v>R4</v>
      </c>
      <c r="C2" s="93">
        <v>1</v>
      </c>
      <c r="D2" s="91" t="s">
        <v>35092</v>
      </c>
      <c r="E2" s="94" t="s">
        <v>39021</v>
      </c>
      <c r="F2" s="95">
        <v>45703.480717592596</v>
      </c>
      <c r="G2" s="96">
        <f ca="1">IFERROR(NOW()-F2,"")</f>
        <v>278.92941018518468</v>
      </c>
      <c r="H2" s="95">
        <v>45703.474768518521</v>
      </c>
      <c r="I2" s="95" t="str">
        <f>IFERROR(VLOOKUP(D2,DB!A:F,6,0),"")</f>
        <v>SCECO</v>
      </c>
      <c r="J2" s="95" t="str">
        <f>IFERROR(VLOOKUP(D2,DB!A:G,7,0),"")</f>
        <v>Dead</v>
      </c>
      <c r="K2" s="97" t="s">
        <v>39109</v>
      </c>
      <c r="L2" s="91" t="str">
        <f>IFERROR(VLOOKUP(D2,DB!A:I,9,0),"")</f>
        <v>Latis</v>
      </c>
    </row>
    <row r="3" spans="1:16" ht="15" customHeight="1">
      <c r="A3" s="113"/>
      <c r="B3" s="113" t="str">
        <f>IFERROR(VLOOKUP(D3,DB!A:K,11,0),"")</f>
        <v/>
      </c>
      <c r="C3" s="93"/>
      <c r="D3" s="91"/>
      <c r="E3" s="94"/>
      <c r="F3" s="95"/>
      <c r="G3" s="96">
        <f t="shared" ref="G3:G29" ca="1" si="0">IFERROR(NOW()-F3,"")</f>
        <v>45982.410127777781</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45982.410127777781</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45982.410127777781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45982.410127777781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45982.410127777781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45982.410127777781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45982.410127777781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45982.410127777781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45982.410127777781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45982.410127777781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45982.410127777781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45982.410127777781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45982.410127777781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45982.410127777781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45982.410127777781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45982.410127777781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45982.410127777781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45982.410127777781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45982.410127777781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45982.410127777781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45982.410127777781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45982.410127777781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45982.410127777781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45982.410127777781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45982.410127777781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45982.410127777781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45982.410127777781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ref="G30:G93" ca="1" si="1">IFERROR(NOW()-F30,"")</f>
        <v>45982.410127777781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45982.410127777781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45982.410127777781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45982.410127777781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45982.410127777781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45982.410127777781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45982.410127777781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45982.410127777781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45982.410127777781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45982.410127777781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45982.410127777781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45982.410127777781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45982.410127777781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45982.410127777781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45982.410127777781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45982.410127777781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45982.410127777781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45982.410127777781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45982.410127777781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45982.410127777781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45982.410127777781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45982.410127777781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45982.410127777781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45982.410127777781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45982.410127777781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45982.410127777781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45982.410127777781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45982.410127777781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45982.410127777781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45982.410127777781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45982.410127777781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45982.410127777781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45982.410127777781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45982.410127777781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45982.410127777781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45982.410127777781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45982.410127777781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45982.410127777781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45982.410127777781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45982.410127777781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45982.410127777781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45982.410127777781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45982.410127777781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45982.410127777781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45982.410127777781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45982.410127777781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45982.410127777781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45982.410127777781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45982.410127777781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45982.410127777781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45982.410127777781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45982.410127777781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45982.410127777781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45982.410127777781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45982.410127777781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45982.410127777781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45982.410127777781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45982.410127777781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45982.410127777781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45982.410127777781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45982.410127777781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45982.410127777781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45982.410127777781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45982.410127777781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ref="G94:G157" ca="1" si="2">IFERROR(NOW()-F94,"")</f>
        <v>45982.410127777781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45982.410127777781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45982.410127777781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45982.410127777781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45982.410127777781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45982.410127777781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45982.410127777781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45982.410127777781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45982.410127777781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45982.410127777781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45982.410127777781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45982.410127777781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45982.410127777781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45982.410127777781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45982.410127777781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45982.410127777781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45982.410127777781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45982.410127777781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45982.410127777781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45982.410127777781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45982.410127777781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45982.410127777781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45982.410127777781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45982.410127777781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45982.410127777781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45982.410127777781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45982.410127777781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45982.410127777781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45982.410127777781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45982.410127777781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45982.410127777781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45982.410127777781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45982.410127777781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45982.410127777781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45982.410127777781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45982.410127777781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45982.410127777781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45982.410127777781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45982.410127777781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45982.410127777781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45982.410127777781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45982.410127777781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45982.410127777781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45982.410127777781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45982.410127777781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45982.410127777781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45982.410127777781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45982.410127777781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45982.410127777781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45982.410127777781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45982.410127777781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45982.410127777781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45982.410127777781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45982.410127777781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45982.410127777781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45982.410127777781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45982.410127777781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45982.410127777781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45982.410127777781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45982.410127777781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45982.410127777781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45982.410127777781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45982.410127777781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45982.410127777781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ref="G158:G221" ca="1" si="3">IFERROR(NOW()-F158,"")</f>
        <v>45982.410127777781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45982.410127777781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45982.410127777781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45982.410127777781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45982.410127777781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45982.410127777781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45982.410127777781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45982.410127777781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45982.410127777781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45982.410127777781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45982.410127777781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45982.410127777781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45982.410127777781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45982.410127777781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45982.410127777781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45982.410127777781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45982.410127777781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45982.410127777781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45982.410127777781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45982.410127777781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45982.410127777781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45982.410127777781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45982.410127777781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45982.410127777781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45982.410127777781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45982.410127777781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45982.410127777781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45982.410127777781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45982.410127777781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45982.410127777781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45982.410127777781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45982.410127777781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45982.410127777781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45982.410127777781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45982.410127777781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45982.410127777781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45982.410127777781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45982.410127777781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45982.410127777781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45982.410127777781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45982.410127777781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45982.410127777781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45982.410127777781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45982.410127777781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45982.410127777781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45982.410127777781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45982.410127777781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45982.410127777781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45982.410127777781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45982.410127777781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45982.410127777781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45982.410127777781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45982.410127777781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45982.410127777781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45982.410127777781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45982.410127777781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45982.410127777781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45982.410127777781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45982.410127777781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45982.410127777781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45982.410127777781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45982.410127777781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45982.410127777781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45982.410127777781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ref="G222:G285" ca="1" si="4">IFERROR(NOW()-F222,"")</f>
        <v>45982.410127777781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45982.410127777781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45982.410127777781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45982.410127777781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45982.410127777781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45982.410127777781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45982.410127777781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45982.410127777781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45982.410127777781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45982.410127777781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45982.410127777781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45982.410127777781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45982.410127777781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45982.410127777781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45982.410127777781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45982.410127777781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45982.410127777781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45982.410127777781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45982.410127777781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45982.410127777781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45982.410127777781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45982.410127777781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45982.410127777781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45982.410127777781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45982.410127777781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45982.410127777781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45982.410127777781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45982.410127777781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45982.410127777781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45982.410127777781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45982.410127777781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45982.410127777781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45982.410127777781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45982.410127777781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45982.410127777781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45982.410127777781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45982.410127777781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45982.410127777781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45982.410127777781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45982.410127777781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45982.410127777781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45982.410127777781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45982.410127777781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45982.410127777781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45982.410127777781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45982.410127777781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45982.410127777781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45982.410127777781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45982.410127777781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45982.410127777781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45982.410127777781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45982.410127777781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45982.410127777781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45982.410127777781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45982.410127777781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45982.410127777781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45982.410127777781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45982.410127777781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45982.410127777781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45982.410127777781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45982.410127777781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45982.410127777781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45982.410127777781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45982.410127777781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ref="G286:G349" ca="1" si="5">IFERROR(NOW()-F286,"")</f>
        <v>45982.410127777781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45982.410127777781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45982.410127777781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45982.410127777781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45982.410127777781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45982.410127777781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45982.410127777781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45982.410127777781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45982.410127777781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45982.410127777781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45982.410127777781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45982.410127777781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45982.410127777781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45982.410127777781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45982.410127777781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45982.410127777781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45982.410127777781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45982.410127777781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45982.410127777781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45982.410127777781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45982.410127777781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45982.410127777781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45982.410127777781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45982.410127777781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45982.410127777781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45982.410127777781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45982.410127777781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45982.410127777781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45982.410127777781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45982.410127777781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45982.410127777781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45982.410127777781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45982.410127777781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45982.410127777781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45982.410127777781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45982.410127777781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45982.410127777781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45982.410127777781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45982.410127777781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45982.410127777781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45982.410127777781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45982.410127777781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45982.410127777781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45982.410127777781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45982.410127777781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45982.410127777781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45982.410127777781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45982.410127777781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45982.410127777781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45982.410127777781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45982.410127777781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45982.410127777781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45982.410127777781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45982.410127777781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45982.410127777781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45982.410127777781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45982.410127777781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45982.410127777781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45982.410127777781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45982.410127777781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45982.410127777781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45982.410127777781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45982.410127777781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45982.410127777781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ref="G350:G413" ca="1" si="6">IFERROR(NOW()-F350,"")</f>
        <v>45982.410127777781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45982.410127777781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45982.410127777781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45982.410127777781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45982.410127777781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45982.410127777781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45982.410127777781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45982.410127777781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45982.410127777781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45982.410127777781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45982.410127777781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45982.410127777781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45982.410127777781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45982.410127777781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45982.410127777781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45982.410127777781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45982.410127777781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45982.410127777781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45982.410127777781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45982.410127777781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45982.410127777781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45982.410127777781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45982.410127777781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45982.410127777781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45982.410127777781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45982.410127777781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45982.410127777781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45982.410127777781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45982.410127777781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45982.410127777781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45982.410127777781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45982.410127777781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45982.410127777781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45982.410127777781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45982.410127777781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45982.410127777781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45982.410127777781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45982.410127777781</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45982.410127777781</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45982.410127777781</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45982.410127777781</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45982.410127777781</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45982.410127777781</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45982.410127777781</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45982.410127777781</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45982.410127777781</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45982.410127777781</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45982.410127777781</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45982.410127777781</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45982.410127777781</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45982.410127777781</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45982.410127777781</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45982.410127777781</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45982.410127777781</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45982.410127777781</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45982.410127777781</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45982.410127777781</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45982.410127777781</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45982.410127777781</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45982.410127777781</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45982.410127777781</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45982.410127777781</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45982.410127777781</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45982.410127777781</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ref="G414:G459" ca="1" si="7">IFERROR(NOW()-F414,"")</f>
        <v>45982.410127777781</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45982.410127777781</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45982.410127777781</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45982.410127777781</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45982.410127777781</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45982.410127777781</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45982.410127777781</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45982.410127777781</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45982.410127777781</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45982.410127777781</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45982.410127777781</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45982.410127777781</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45982.410127777781</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45982.410127777781</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45982.410127777781</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45982.410127777781</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45982.410127777781</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45982.410127777781</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45982.410127777781</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45982.410127777781</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45982.410127777781</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45982.410127777781</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45982.410127777781</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45982.410127777781</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45982.410127777781</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45982.410127777781</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45982.410127777781</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45982.410127777781</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45982.410127777781</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45982.410127777781</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45982.410127777781</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45982.410127777781</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45982.410127777781</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45982.410127777781</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45982.410127777781</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45982.410127777781</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45982.410127777781</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45982.410127777781</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45982.410127777781</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45982.410127777781</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45982.410127777781</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45982.410127777781</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45982.410127777781</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45982.410127777781</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45982.410127777781</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45982.410127777781</v>
      </c>
      <c r="H459" s="95"/>
      <c r="I459" s="113" t="str">
        <f>IFERROR(VLOOKUP(D459,DB!A:F,6,0),"")</f>
        <v/>
      </c>
      <c r="J459" s="113" t="str">
        <f>IFERROR(VLOOKUP(D459,DB!A:G,7,0),"")</f>
        <v/>
      </c>
      <c r="K459" s="97"/>
      <c r="L459" s="91" t="str">
        <f>IFERROR(VLOOKUP(D459,DB!A:I,9,0),"")</f>
        <v/>
      </c>
    </row>
  </sheetData>
  <dataValidations count="2">
    <dataValidation allowBlank="1" showInputMessage="1" showErrorMessage="1" sqref="E1" xr:uid="{A4F81451-56CC-4543-9497-104C4E44EE4B}"/>
    <dataValidation type="list" allowBlank="1" showInputMessage="1" showErrorMessage="1" sqref="E2:E45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
  <sheetViews>
    <sheetView tabSelected="1" workbookViewId="0">
      <selection activeCell="D17" sqref="D1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39110</v>
      </c>
      <c r="B2" s="37" t="str">
        <f>IFERROR(VLOOKUP(D2,DB!A:K,11,0),"")</f>
        <v>R5</v>
      </c>
      <c r="C2" s="37">
        <v>3</v>
      </c>
      <c r="D2" s="106" t="s">
        <v>36011</v>
      </c>
      <c r="E2" s="37" t="s">
        <v>39021</v>
      </c>
      <c r="F2" s="38">
        <v>45891.832060185188</v>
      </c>
      <c r="G2" s="108">
        <f ca="1">IFERROR(NOW()-F2,"")</f>
        <v>90.578067592592561</v>
      </c>
      <c r="H2" s="38">
        <v>45891.790393518517</v>
      </c>
      <c r="I2" s="37" t="str">
        <f>IFERROR(VLOOKUP(D2,DB!A:F,6,0),"")</f>
        <v>Generator-SG</v>
      </c>
      <c r="J2" s="37" t="str">
        <f>IFERROR(VLOOKUP(D2,DB!A:G,7,0),"")</f>
        <v>Vandalized</v>
      </c>
      <c r="K2" s="37" t="s">
        <v>39111</v>
      </c>
      <c r="L2" s="37" t="str">
        <f>IFERROR(VLOOKUP(D2,DB!A:I,9,0),"")</f>
        <v>Latis</v>
      </c>
      <c r="M2" s="105"/>
    </row>
    <row r="3" spans="1:13" ht="30">
      <c r="A3" s="37" t="s">
        <v>39112</v>
      </c>
      <c r="B3" s="37" t="str">
        <f>IFERROR(VLOOKUP(D3,DB!A:K,11,0),"")</f>
        <v>R5</v>
      </c>
      <c r="C3" s="37">
        <v>1</v>
      </c>
      <c r="D3" s="37" t="s">
        <v>33268</v>
      </c>
      <c r="E3" s="37" t="s">
        <v>39100</v>
      </c>
      <c r="F3" s="38">
        <v>45926.188877314817</v>
      </c>
      <c r="G3" s="108">
        <f t="shared" ref="G3" ca="1" si="0">IFERROR(NOW()-F3,"")</f>
        <v>56.221250462964235</v>
      </c>
      <c r="H3" s="38">
        <v>45926.158159722225</v>
      </c>
      <c r="I3" s="37" t="str">
        <f>IFERROR(VLOOKUP(D3,DB!A:F,6,0),"")</f>
        <v>SCECO</v>
      </c>
      <c r="J3" s="37" t="str">
        <f>IFERROR(VLOOKUP(D3,DB!A:G,7,0),"")</f>
        <v>Good</v>
      </c>
      <c r="K3" s="37" t="s">
        <v>39113</v>
      </c>
      <c r="L3" s="37" t="str">
        <f>IFERROR(VLOOKUP(D3,DB!A:I,9,0),"")</f>
        <v>Latis</v>
      </c>
      <c r="M3" s="105"/>
    </row>
    <row r="4" spans="1:13" ht="48" customHeight="1">
      <c r="A4" s="109" t="s">
        <v>39114</v>
      </c>
      <c r="B4" s="109" t="str">
        <f>IFERROR(VLOOKUP(D4,DB!A:K,11,0),"")</f>
        <v>R5</v>
      </c>
      <c r="C4" s="109">
        <v>1</v>
      </c>
      <c r="D4" s="109" t="s">
        <v>34758</v>
      </c>
      <c r="E4" s="109" t="s">
        <v>39100</v>
      </c>
      <c r="F4" s="110">
        <v>45948.661111111112</v>
      </c>
      <c r="G4" s="111">
        <f t="shared" ref="G4" ca="1" si="1">IFERROR(NOW()-F4,"")</f>
        <v>33.749016666668467</v>
      </c>
      <c r="H4" s="110">
        <v>45948.661111111112</v>
      </c>
      <c r="I4" s="109" t="str">
        <f>IFERROR(VLOOKUP(D4,DB!A:F,6,0),"")</f>
        <v>SCECO</v>
      </c>
      <c r="J4" s="109" t="str">
        <f>IFERROR(VLOOKUP(D4,DB!A:G,7,0),"")</f>
        <v>Dead</v>
      </c>
      <c r="K4" s="109" t="s">
        <v>39115</v>
      </c>
      <c r="L4" s="109" t="str">
        <f>IFERROR(VLOOKUP(D4,DB!A:I,9,0),"")</f>
        <v>Latis</v>
      </c>
    </row>
    <row r="5" spans="1:13" s="105" customFormat="1">
      <c r="A5" s="109" t="s">
        <v>39116</v>
      </c>
      <c r="B5" s="109" t="str">
        <f>IFERROR(VLOOKUP(D5,DB!A:K,11,0),"")</f>
        <v>R5</v>
      </c>
      <c r="C5" s="109">
        <v>1</v>
      </c>
      <c r="D5" s="109" t="s">
        <v>33371</v>
      </c>
      <c r="E5" s="109" t="s">
        <v>39021</v>
      </c>
      <c r="F5" s="128">
        <v>45977.514803240738</v>
      </c>
      <c r="G5" s="111">
        <f ca="1">IFERROR(NOW()-F5,"")</f>
        <v>4.8953245370430523</v>
      </c>
      <c r="H5" s="128">
        <v>45977.468807870369</v>
      </c>
      <c r="I5" s="109" t="str">
        <f>IFERROR(VLOOKUP(D5,DB!A:F,6,0),"")</f>
        <v>SCECO</v>
      </c>
      <c r="J5" s="109" t="str">
        <f>IFERROR(VLOOKUP(D5,DB!A:G,7,0),"")</f>
        <v>Weak</v>
      </c>
      <c r="K5" s="109" t="s">
        <v>39117</v>
      </c>
      <c r="L5" s="109" t="str">
        <f>IFERROR(VLOOKUP(D5,DB!A:I,9,0),"")</f>
        <v>Latis</v>
      </c>
    </row>
    <row r="6" spans="1:13" ht="30.75">
      <c r="A6" s="109" t="s">
        <v>39118</v>
      </c>
      <c r="B6" s="109" t="str">
        <f>IFERROR(VLOOKUP(D6,DB!A:K,11,0),"")</f>
        <v>R5</v>
      </c>
      <c r="C6" s="109">
        <v>1</v>
      </c>
      <c r="D6" s="109" t="s">
        <v>36518</v>
      </c>
      <c r="E6" s="109" t="s">
        <v>39021</v>
      </c>
      <c r="F6" s="128">
        <v>45981.373298611114</v>
      </c>
      <c r="G6" s="111">
        <f ca="1">IFERROR(NOW()-F6,"")</f>
        <v>1.0368291666673031</v>
      </c>
      <c r="H6" s="128">
        <v>45981.360798611109</v>
      </c>
      <c r="I6" s="109" t="str">
        <f>IFERROR(VLOOKUP(D6,DB!A:F,6,0),"")</f>
        <v>SCECO</v>
      </c>
      <c r="J6" s="109" t="str">
        <f>IFERROR(VLOOKUP(D6,DB!A:G,7,0),"")</f>
        <v>Dead</v>
      </c>
      <c r="K6" s="109" t="s">
        <v>39119</v>
      </c>
      <c r="L6" s="109" t="str">
        <f>IFERROR(VLOOKUP(D6,DB!A:I,9,0),"")</f>
        <v>Latis</v>
      </c>
    </row>
    <row r="7" spans="1:13">
      <c r="A7" s="109"/>
      <c r="B7" s="109" t="str">
        <f>IFERROR(VLOOKUP(D7,DB!A:K,11,0),"")</f>
        <v/>
      </c>
      <c r="C7" s="109"/>
      <c r="D7" s="109"/>
      <c r="E7" s="109"/>
      <c r="F7" s="109"/>
      <c r="G7" s="111">
        <f ca="1">IFERROR(NOW()-F7,"")</f>
        <v>45982.410127777781</v>
      </c>
      <c r="H7" s="128"/>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45982.410127777781</v>
      </c>
      <c r="H8" s="128"/>
      <c r="I8" s="109" t="str">
        <f>IFERROR(VLOOKUP(D8,DB!A:F,6,0),"")</f>
        <v/>
      </c>
      <c r="J8" s="109" t="str">
        <f>IFERROR(VLOOKUP(D8,DB!A:G,7,0),"")</f>
        <v/>
      </c>
      <c r="K8" s="109"/>
      <c r="L8" s="109" t="str">
        <f>IFERROR(VLOOKUP(D8,DB!A:I,9,0),"")</f>
        <v/>
      </c>
    </row>
    <row r="9" spans="1:13">
      <c r="A9" s="109"/>
      <c r="B9" s="109" t="str">
        <f>IFERROR(VLOOKUP(D9,DB!A:K,11,0),"")</f>
        <v/>
      </c>
      <c r="C9" s="109"/>
      <c r="D9"/>
      <c r="E9" s="109"/>
      <c r="F9" s="109"/>
      <c r="G9" s="111">
        <f ca="1">IFERROR(NOW()-F9,"")</f>
        <v>45982.410127777781</v>
      </c>
      <c r="H9" s="109"/>
      <c r="I9" s="109" t="str">
        <f>IFERROR(VLOOKUP(D9,DB!A:F,6,0),"")</f>
        <v/>
      </c>
      <c r="J9" s="109" t="str">
        <f>IFERROR(VLOOKUP(D9,DB!A:G,7,0),"")</f>
        <v/>
      </c>
      <c r="K9" s="109"/>
      <c r="L9" s="109" t="str">
        <f>IFERROR(VLOOKUP(D9,DB!A:I,9,0),"")</f>
        <v/>
      </c>
    </row>
    <row r="10" spans="1:13" ht="15.75">
      <c r="A10" s="109"/>
      <c r="B10" s="109" t="str">
        <f>IFERROR(VLOOKUP(D10,DB!A:K,11,0),"")</f>
        <v/>
      </c>
      <c r="C10" s="109"/>
      <c r="D10" s="149"/>
      <c r="E10" s="109"/>
      <c r="F10" s="109"/>
      <c r="G10" s="111">
        <f ca="1">IFERROR(NOW()-F10,"")</f>
        <v>45982.410127777781</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45982.410127777781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45982.410127777781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45982.410127777781</v>
      </c>
      <c r="H13" s="109"/>
      <c r="I13" s="109" t="str">
        <f>IFERROR(VLOOKUP(D13,DB!A:F,6,0),"")</f>
        <v/>
      </c>
      <c r="J13" s="109" t="str">
        <f>IFERROR(VLOOKUP(D13,DB!A:G,7,0),"")</f>
        <v/>
      </c>
      <c r="K13" s="109"/>
      <c r="L13" s="109" t="str">
        <f>IFERROR(VLOOKUP(D13,DB!A:I,9,0),"")</f>
        <v/>
      </c>
    </row>
    <row r="14" spans="1:13">
      <c r="A14" s="109"/>
      <c r="B14" s="109" t="str">
        <f>IFERROR(VLOOKUP(D14,DB!A:K,11,0),"")</f>
        <v/>
      </c>
      <c r="C14" s="109"/>
      <c r="D14"/>
      <c r="E14" s="109"/>
      <c r="F14" s="109"/>
      <c r="G14" s="111">
        <f ca="1">IFERROR(NOW()-F14,"")</f>
        <v>45982.410127777781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45982.410127777781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45982.410127777781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45982.410127777781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45982.410127777781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45982.410127777781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45982.410127777781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45982.410127777781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45982.410127777781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45982.410127777781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45982.410127777781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45982.410127777781</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45982.410127777781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45982.410127777781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45982.410127777781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45982.410127777781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45982.410127777781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45982.410127777781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45982.410127777781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45982.410127777781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45982.410127777781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45982.410127777781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45982.410127777781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45982.410127777781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45982.410127777781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45982.410127777781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45982.410127777781</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45982.410127777781</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45982.410127777781</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45982.410127777781</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45982.410127777781</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45982.410127777781</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45982.410127777781</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45982.410127777781</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45982.410127777781</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45982.410127777781</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45982.410127777781</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45982.410127777781</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45982.410127777781</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45982.410127777781</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45982.410127777781</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45982.410127777781</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45982.410127777781</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45982.410127777781</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45982.410127777781</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45982.410127777781</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45982.410127777781</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45982.410127777781</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45982.410127777781</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45982.410127777781</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45982.410127777781</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45982.410127777781</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45982.410127777781</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45982.410127777781</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45982.410127777781</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45982.410127777781</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45982.410127777781</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45982.410127777781</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45982.410127777781</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45982.410127777781</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45982.410127777781</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45982.410127777781</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45982.410127777781</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45982.410127777781</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45982.410127777781</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45982.410127777781</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45982.410127777781</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45982.410127777781</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45982.410127777781</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45982.410127777781</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45982.410127777781</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45982.410127777781</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45982.410127777781</v>
      </c>
      <c r="H86" s="109"/>
      <c r="I86" s="109" t="str">
        <f>IFERROR(VLOOKUP(D86,DB!A:F,6,0),"")</f>
        <v/>
      </c>
      <c r="J86" s="109" t="str">
        <f>IFERROR(VLOOKUP(D86,DB!A:G,7,0),"")</f>
        <v/>
      </c>
      <c r="K86" s="109"/>
      <c r="L86" s="109" t="str">
        <f>IFERROR(VLOOKUP(D86,DB!A:I,9,0),"")</f>
        <v/>
      </c>
    </row>
    <row r="87" spans="1:12">
      <c r="A87" s="131"/>
      <c r="B87" s="131" t="str">
        <f>IFERROR(VLOOKUP(D87,DB!A:K,11,0),"")</f>
        <v/>
      </c>
      <c r="C87" s="131"/>
      <c r="D87" s="131"/>
      <c r="E87" s="131"/>
      <c r="F87" s="132"/>
      <c r="G87" s="111">
        <f ca="1">IFERROR(NOW()-F87,"")</f>
        <v>45982.410127777781</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45982.410127777781</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45982.410127777781</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45982.410127777781</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45982.410127777781</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45982.410127777781</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45982.410127777781</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45982.410127777781</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45982.410127777781</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45982.410127777781</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45982.410127777781</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45982.410127777781</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45982.410127777781</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45982.410127777781</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45982.410127777781</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45982.410127777781</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45982.410127777781</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45982.410127777781</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45982.410127777781</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45982.410127777781</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45982.410127777781</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45982.410127777781</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45982.410127777781</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45982.410127777781</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45982.410127777781</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45982.410127777781</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45982.410127777781</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45982.410127777781</v>
      </c>
      <c r="H114" s="132"/>
      <c r="I114" s="131" t="str">
        <f>IFERROR(VLOOKUP(D114,DB!A:F,6,0),"")</f>
        <v/>
      </c>
      <c r="J114" s="131" t="str">
        <f>IFERROR(VLOOKUP(D114,DB!A:G,7,0),"")</f>
        <v/>
      </c>
      <c r="K114" s="131"/>
      <c r="L114" s="131" t="str">
        <f>IFERROR(VLOOKUP(D114,DB!A:I,9,0),"")</f>
        <v/>
      </c>
    </row>
    <row r="115" spans="1:12">
      <c r="A115" s="109"/>
      <c r="B115" s="109"/>
      <c r="C115" s="109"/>
      <c r="D115" s="109"/>
      <c r="E115" s="109"/>
      <c r="F115" s="109"/>
      <c r="G115" s="109"/>
      <c r="H115" s="109"/>
      <c r="I115" s="109"/>
      <c r="J115" s="109"/>
      <c r="K115" s="109"/>
      <c r="L115" s="109"/>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row r="123" spans="1:12">
      <c r="A123" s="109"/>
      <c r="B123" s="109"/>
      <c r="C123" s="109"/>
      <c r="D123" s="109"/>
      <c r="E123" s="109"/>
      <c r="F123" s="109"/>
      <c r="G123" s="109"/>
      <c r="H123" s="109"/>
      <c r="I123" s="109"/>
      <c r="J123" s="109"/>
      <c r="K123" s="109"/>
      <c r="L123" s="109"/>
    </row>
    <row r="124" spans="1:12">
      <c r="A124" s="109"/>
      <c r="B124" s="109"/>
      <c r="C124" s="109"/>
      <c r="D124" s="109"/>
      <c r="E124" s="109"/>
      <c r="F124" s="109"/>
      <c r="G124" s="109"/>
      <c r="H124" s="109"/>
      <c r="I124" s="109"/>
      <c r="J124" s="109"/>
      <c r="K124" s="109"/>
      <c r="L124" s="109"/>
    </row>
    <row r="125" spans="1:12">
      <c r="A125" s="109"/>
      <c r="B125" s="109"/>
      <c r="C125" s="109"/>
      <c r="D125" s="109"/>
      <c r="E125" s="109"/>
      <c r="F125" s="109"/>
      <c r="G125" s="109"/>
      <c r="H125" s="109"/>
      <c r="I125" s="109"/>
      <c r="J125" s="109"/>
      <c r="K125" s="109"/>
      <c r="L125" s="109"/>
    </row>
    <row r="126" spans="1:12">
      <c r="A126" s="109"/>
      <c r="B126" s="109"/>
      <c r="C126" s="109"/>
      <c r="D126" s="109"/>
      <c r="E126" s="109"/>
      <c r="F126" s="109"/>
      <c r="G126" s="109"/>
      <c r="H126" s="109"/>
      <c r="I126" s="109"/>
      <c r="J126" s="109"/>
      <c r="K126" s="109"/>
      <c r="L126" s="109"/>
    </row>
  </sheetData>
  <dataValidations count="2">
    <dataValidation allowBlank="1" showInputMessage="1" showErrorMessage="1" sqref="E1" xr:uid="{920C6338-E771-4DAE-8C89-92A9093EA4DE}"/>
    <dataValidation type="list" allowBlank="1" showInputMessage="1" showErrorMessage="1" sqref="E2:E11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5"/>
  <sheetViews>
    <sheetView workbookViewId="0">
      <selection activeCell="D7" sqref="D7"/>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39120</v>
      </c>
      <c r="B2" s="119" t="str">
        <f>IFERROR(VLOOKUP(D2,DB!A:K,11,0),"")</f>
        <v>R6</v>
      </c>
      <c r="C2" s="120">
        <v>1</v>
      </c>
      <c r="D2" s="119" t="s">
        <v>28361</v>
      </c>
      <c r="E2" s="109" t="s">
        <v>39021</v>
      </c>
      <c r="F2" s="121"/>
      <c r="G2" s="104">
        <f t="shared" ref="G2:G35" ca="1" si="0">IFERROR(NOW()-F2,"-")</f>
        <v>45982.410127777781</v>
      </c>
      <c r="H2" s="121">
        <v>45982.321527777778</v>
      </c>
      <c r="I2" s="119" t="str">
        <f>IFERROR(VLOOKUP(D2,DB!A:F,6,0),"")</f>
        <v>SCECO</v>
      </c>
      <c r="J2" s="119" t="str">
        <f>IFERROR(VLOOKUP(D2,DB!A:G,7,0),"")</f>
        <v>Vandalized</v>
      </c>
      <c r="K2" s="122" t="s">
        <v>39121</v>
      </c>
      <c r="L2" s="123" t="str">
        <f>IFERROR(VLOOKUP(D2,DB!A:I,9,0),"")</f>
        <v>Latis</v>
      </c>
    </row>
    <row r="3" spans="1:16382" ht="31.5" customHeight="1">
      <c r="A3" s="118" t="s">
        <v>39122</v>
      </c>
      <c r="B3" s="119" t="str">
        <f>IFERROR(VLOOKUP(D3,DB!A:K,11,0),"")</f>
        <v>R6</v>
      </c>
      <c r="C3" s="120">
        <v>1</v>
      </c>
      <c r="D3" s="119" t="s">
        <v>29090</v>
      </c>
      <c r="E3" s="109" t="s">
        <v>39021</v>
      </c>
      <c r="F3" s="121">
        <v>45982.349189814813</v>
      </c>
      <c r="G3" s="104">
        <f t="shared" ca="1" si="0"/>
        <v>6.0937962967727799E-2</v>
      </c>
      <c r="H3" s="121">
        <v>45982.349143518521</v>
      </c>
      <c r="I3" s="119" t="str">
        <f>IFERROR(VLOOKUP(D3,DB!A:F,6,0),"")</f>
        <v>Generator-DG</v>
      </c>
      <c r="J3" s="119" t="str">
        <f>IFERROR(VLOOKUP(D3,DB!A:G,7,0),"")</f>
        <v>Vandalized</v>
      </c>
      <c r="K3" s="122" t="s">
        <v>39123</v>
      </c>
      <c r="L3" s="123" t="str">
        <f>IFERROR(VLOOKUP(D3,DB!A:I,9,0),"")</f>
        <v>Latis</v>
      </c>
    </row>
    <row r="4" spans="1:16382" ht="31.5" customHeight="1">
      <c r="A4" s="118"/>
      <c r="B4" s="119" t="str">
        <f>IFERROR(VLOOKUP(D4,DB!A:K,11,0),"")</f>
        <v/>
      </c>
      <c r="C4" s="120"/>
      <c r="D4" s="119"/>
      <c r="E4" s="109"/>
      <c r="F4" s="121"/>
      <c r="G4" s="104">
        <f t="shared" ca="1" si="0"/>
        <v>45982.410127777781</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45982.410127777781</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45982.410127777781</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45982.410127777781</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45982.410127777781</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45982.410127777781</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45982.410127777781</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45982.410127777781</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45982.410127777781</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45982.410127777781</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45982.410127777781</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45982.410127777781</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45982.410127777781</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45982.410127777781</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45982.410127777781</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45982.410127777781</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45982.410127777781</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45982.410127777781</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45982.410127777781</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45982.410127777781</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45982.410127777781</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45982.410127777781</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45982.410127777781</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45982.410127777781</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45982.410127777781</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45982.410127777781</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45982.410127777781</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45982.410127777781</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45982.410127777781</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45982.410127777781</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45982.410127777781</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45982.410127777781</v>
      </c>
      <c r="H35" s="121"/>
      <c r="I35" s="119" t="str">
        <f>IFERROR(VLOOKUP(D35,DB!A:F,6,0),"")</f>
        <v/>
      </c>
      <c r="J35" s="119" t="str">
        <f>IFERROR(VLOOKUP(D35,DB!A:G,7,0),"")</f>
        <v/>
      </c>
      <c r="K35" s="122"/>
      <c r="L35" s="123" t="str">
        <f>IFERROR(VLOOKUP(D35,DB!A:I,9,0),"")</f>
        <v/>
      </c>
    </row>
  </sheetData>
  <dataValidations count="2">
    <dataValidation allowBlank="1" showInputMessage="1" showErrorMessage="1" sqref="E1" xr:uid="{9E1BC488-8814-4F8A-8DBE-742B3278AB71}"/>
    <dataValidation type="list" allowBlank="1" showInputMessage="1" showErrorMessage="1" sqref="E2:E3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2025-11-21T06:51:10Z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